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5" i="1" l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<sst xmlns="http://schemas.openxmlformats.org/spreadsheetml/2006/main" count="575" uniqueCount="187">
  <si>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</si>
  <si>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</si>
  <si>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</si>
  <si>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</si>
  <si>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</si>
  <si>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</si>
  <si>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</si>
  <si>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</si>
  <si>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</si>
  <si>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</si>
  <si>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</si>
  <si>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</si>
  <si>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</si>
  <si>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</si>
  <si>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</si>
  <si>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</si>
  <si>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</si>
  <si>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</si>
  <si>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</si>
  <si>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</si>
  <si>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</si>
  <si>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</si>
  <si>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</si>
  <si>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</si>
  <si>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</si>
  <si>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</si>
  <si>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</si>
  <si>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</si>
  <si>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</si>
  <si>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</si>
  <si>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</si>
  <si>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</si>
  <si>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</si>
  <si>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</si>
  <si>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</si>
  <si>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</si>
  <si>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</si>
  <si>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</si>
  <si>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</si>
  <si>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</si>
  <si>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</si>
  <si>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</si>
  <si>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</si>
  <si>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</si>
  <si>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</si>
  <si>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</si>
  <si>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</si>
  <si>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</si>
  <si>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</si>
  <si>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</si>
  <si>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</si>
  <si>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</si>
  <si>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</si>
  <si>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</si>
  <si>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</si>
  <si>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</si>
  <si>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</si>
  <si>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</si>
  <si>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</si>
  <si>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</si>
  <si>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</si>
  <si>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</si>
  <si>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</si>
  <si>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</si>
  <si>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</si>
  <si>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</si>
  <si>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</si>
  <si>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</si>
  <si>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</si>
  <si>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</si>
  <si>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</si>
  <si>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</si>
  <si>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</si>
  <si>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</si>
  <si>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ON1</t>
  </si>
  <si>
    <t>?</t>
  </si>
  <si>
    <t>PARCEL</t>
  </si>
  <si>
    <t>no</t>
  </si>
  <si>
    <t>PORT3</t>
  </si>
  <si>
    <t>PORT ELIZABETH</t>
  </si>
  <si>
    <t>POD received from cell 0848977566 M</t>
  </si>
  <si>
    <t>yes</t>
  </si>
  <si>
    <t>Appointment required</t>
  </si>
  <si>
    <t>lin</t>
  </si>
  <si>
    <t>EAST</t>
  </si>
  <si>
    <t>EAST LONDON</t>
  </si>
  <si>
    <t>CAPE TOWN</t>
  </si>
  <si>
    <t>Late Linehaul Delayed Beyond Skynet Control</t>
  </si>
  <si>
    <t>UAT</t>
  </si>
  <si>
    <t>DURBA</t>
  </si>
  <si>
    <t>DURBAN</t>
  </si>
  <si>
    <t>kat</t>
  </si>
  <si>
    <t>UMHLA</t>
  </si>
  <si>
    <t>UMHLANGA ROCKS</t>
  </si>
  <si>
    <t>POD received from cell 0744435413 M</t>
  </si>
  <si>
    <t>Late linehaul</t>
  </si>
  <si>
    <t>RD</t>
  </si>
  <si>
    <t>JOHAN</t>
  </si>
  <si>
    <t>JOHANNESBURG</t>
  </si>
  <si>
    <t>POD received from cell 0605616935 M</t>
  </si>
  <si>
    <t>BENON</t>
  </si>
  <si>
    <t>BENONI</t>
  </si>
  <si>
    <t>Company Closed</t>
  </si>
  <si>
    <t>RD2</t>
  </si>
  <si>
    <t>capet</t>
  </si>
  <si>
    <t>POD received from cell 0731234559 M</t>
  </si>
  <si>
    <t>MIDRA</t>
  </si>
  <si>
    <t>MIDRAND</t>
  </si>
  <si>
    <t>Outlying delivery location</t>
  </si>
  <si>
    <t>lep</t>
  </si>
  <si>
    <t>ant</t>
  </si>
  <si>
    <t>AVW</t>
  </si>
  <si>
    <t>POD received from cell 0834172191 M</t>
  </si>
  <si>
    <t>POD received from cell 0845733114 M</t>
  </si>
  <si>
    <t>POD received from cell 0781512668 M</t>
  </si>
  <si>
    <t>POD received from cell 0745473242 M</t>
  </si>
  <si>
    <t>RDR</t>
  </si>
  <si>
    <t>PORT4</t>
  </si>
  <si>
    <t>PORT SHEPSTONE</t>
  </si>
  <si>
    <t>MARK</t>
  </si>
  <si>
    <t xml:space="preserve">POD received from cell 0744435413 M     </t>
  </si>
  <si>
    <t>POD received from cell 0784953533 M</t>
  </si>
  <si>
    <t>RDD</t>
  </si>
  <si>
    <t>RDX</t>
  </si>
  <si>
    <t>rdd</t>
  </si>
  <si>
    <t>RD1</t>
  </si>
  <si>
    <t>J17990</t>
  </si>
  <si>
    <t>MOVE ANALYTICS CC -  B &amp; L  PRIONTE</t>
  </si>
  <si>
    <t xml:space="preserve">DEBBIE SLATTERY                    </t>
  </si>
  <si>
    <t xml:space="preserve">B AND L STERIPACK                  </t>
  </si>
  <si>
    <t>PHUMX</t>
  </si>
  <si>
    <t xml:space="preserve">DEIBBIE                            </t>
  </si>
  <si>
    <t>pumy</t>
  </si>
  <si>
    <t xml:space="preserve">B   L  STERTPAK DOIV PRIONTEX      </t>
  </si>
  <si>
    <t xml:space="preserve">PORT SHEPSTONE HOSPITAL            </t>
  </si>
  <si>
    <t>SUGIE ABBU</t>
  </si>
  <si>
    <t>MBESA</t>
  </si>
  <si>
    <t>prince</t>
  </si>
  <si>
    <t xml:space="preserve">BEACON BAY                         </t>
  </si>
  <si>
    <t>SHERWIN</t>
  </si>
  <si>
    <t>Dorothy</t>
  </si>
  <si>
    <t xml:space="preserve">ST DOMINICS HOSPITAL               </t>
  </si>
  <si>
    <t>howard</t>
  </si>
  <si>
    <t xml:space="preserve">ALLIED DENTAL                      </t>
  </si>
  <si>
    <t>NASIA</t>
  </si>
  <si>
    <t>Shireen</t>
  </si>
  <si>
    <t xml:space="preserve">IMPORT PERIO INC                   </t>
  </si>
  <si>
    <t>simone</t>
  </si>
  <si>
    <t xml:space="preserve">B L STERIPACK                      </t>
  </si>
  <si>
    <t>SUGIE</t>
  </si>
  <si>
    <t>DEBBIE</t>
  </si>
  <si>
    <t>pummie</t>
  </si>
  <si>
    <t>phumir</t>
  </si>
  <si>
    <t xml:space="preserve">LOUIS LEIPORAT HOSPITAL            </t>
  </si>
  <si>
    <t>natasha</t>
  </si>
  <si>
    <t xml:space="preserve">BUITE 215A                         </t>
  </si>
  <si>
    <t>DR A H KIASSAN</t>
  </si>
  <si>
    <t>L Bates</t>
  </si>
  <si>
    <t xml:space="preserve">PRIONTEX                           </t>
  </si>
  <si>
    <t>CHESLIN</t>
  </si>
  <si>
    <t xml:space="preserve">phumir                        </t>
  </si>
  <si>
    <t>PAULP</t>
  </si>
  <si>
    <t>PAULPIETERSBURG</t>
  </si>
  <si>
    <t>DBC</t>
  </si>
  <si>
    <t>I MBUYISA</t>
  </si>
  <si>
    <t>S MBUYISA</t>
  </si>
  <si>
    <t xml:space="preserve">BEACON BAY HOSPITAL                </t>
  </si>
  <si>
    <t>\GERWIN</t>
  </si>
  <si>
    <t>SIPHOKAZI</t>
  </si>
  <si>
    <t>punie</t>
  </si>
  <si>
    <t xml:space="preserve">HIBISCUS DAY HOSPITAL              </t>
  </si>
  <si>
    <t>DR K JAGOT</t>
  </si>
  <si>
    <t>cspmiaw</t>
  </si>
  <si>
    <t xml:space="preserve">WARKOME                            </t>
  </si>
  <si>
    <t>MESHACK</t>
  </si>
  <si>
    <t>LESENDA</t>
  </si>
  <si>
    <t>joseph</t>
  </si>
  <si>
    <t>ANT</t>
  </si>
  <si>
    <t xml:space="preserve">NETCARE GREENCRES HOSPITAL         </t>
  </si>
  <si>
    <t>LEE-ANNE</t>
  </si>
  <si>
    <t xml:space="preserve">ARIAAN PIERTERSE                   </t>
  </si>
  <si>
    <t xml:space="preserve">debbie slatery                     </t>
  </si>
  <si>
    <t xml:space="preserve">b l steripack                      </t>
  </si>
  <si>
    <t>sugie</t>
  </si>
  <si>
    <t>debbie</t>
  </si>
  <si>
    <t>pumie</t>
  </si>
  <si>
    <t xml:space="preserve">DEBBIE SALTTER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</si>
</sst>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5"/>
  <sheetViews>
    <sheetView tabSelected="1" workbookViewId="0">
      <pane ySplit="1" topLeftCell="A2" activePane="bottomLeft" state="frozen"/>
      <selection activeCell="K1" sqref="K1"/>
      <selection pane="bottomLeft" activeCell="A26" sqref="A26:XFD237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425781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4.710937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28515625" bestFit="1" customWidth="1"/>
    <col min="15" max="15" width="4.85546875" bestFit="1" customWidth="1"/>
    <col min="16" max="16" width="27.71093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6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7" bestFit="1" customWidth="1"/>
    <col min="62" max="62" width="7.28515625" bestFit="1" customWidth="1"/>
    <col min="63" max="63" width="7" bestFit="1" customWidth="1"/>
    <col min="64" max="64" width="10" bestFit="1" customWidth="1"/>
    <col min="65" max="65" width="9" bestFit="1" customWidth="1"/>
    <col min="66" max="66" width="10" bestFit="1" customWidth="1"/>
    <col min="68" max="68" width="73.42578125" bestFit="1" customWidth="1"/>
    <col min="69" max="69" width="30.5703125" bestFit="1" customWidth="1"/>
    <col min="70" max="70" width="26.5703125" bestFit="1" customWidth="1"/>
    <col min="71" max="71" width="10.7109375" bestFit="1" customWidth="1"/>
    <col min="72" max="72" width="9.7109375" bestFit="1" customWidth="1"/>
    <col min="73" max="73" width="32.710937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9.5703125" bestFit="1" customWidth="1"/>
    <col min="79" max="79" width="39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3.710937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126</v>
      </c>
      <c r="B2" t="s">
        <v>127</v>
      </c>
      <c r="C2" t="s">
        <v>72</v>
      </c>
      <c r="E2" t="str">
        <f>"009939150027"</f>
        <v>009939150027</v>
      </c>
      <c r="F2" s="2">
        <v>43958</v>
      </c>
      <c r="G2">
        <v>202011</v>
      </c>
      <c r="H2" t="s">
        <v>84</v>
      </c>
      <c r="I2" t="s">
        <v>85</v>
      </c>
      <c r="J2" t="s">
        <v>128</v>
      </c>
      <c r="K2" t="s">
        <v>73</v>
      </c>
      <c r="L2" t="s">
        <v>89</v>
      </c>
      <c r="M2" t="s">
        <v>90</v>
      </c>
      <c r="N2" t="s">
        <v>129</v>
      </c>
      <c r="O2" t="s">
        <v>96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3.06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2</v>
      </c>
      <c r="BI2">
        <v>6</v>
      </c>
      <c r="BJ2">
        <v>40.5</v>
      </c>
      <c r="BK2">
        <v>41</v>
      </c>
      <c r="BL2">
        <v>161.18</v>
      </c>
      <c r="BM2">
        <v>24.18</v>
      </c>
      <c r="BN2">
        <v>185.36</v>
      </c>
      <c r="BO2">
        <v>185.36</v>
      </c>
      <c r="BS2" s="2">
        <v>43963</v>
      </c>
      <c r="BT2" s="3">
        <v>0.52083333333333337</v>
      </c>
      <c r="BU2" t="s">
        <v>130</v>
      </c>
      <c r="BV2" t="s">
        <v>77</v>
      </c>
      <c r="BW2" t="s">
        <v>82</v>
      </c>
      <c r="BX2" t="s">
        <v>91</v>
      </c>
      <c r="BY2">
        <v>101250</v>
      </c>
      <c r="CC2" t="s">
        <v>90</v>
      </c>
      <c r="CD2">
        <v>4000</v>
      </c>
      <c r="CE2" t="s">
        <v>76</v>
      </c>
      <c r="CF2" s="2">
        <v>43966</v>
      </c>
      <c r="CI2">
        <v>1</v>
      </c>
      <c r="CJ2">
        <v>3</v>
      </c>
      <c r="CK2" t="s">
        <v>122</v>
      </c>
      <c r="CL2" t="s">
        <v>77</v>
      </c>
    </row>
    <row r="3" spans="1:92" x14ac:dyDescent="0.25">
      <c r="A3" t="s">
        <v>126</v>
      </c>
      <c r="B3" t="s">
        <v>127</v>
      </c>
      <c r="C3" t="s">
        <v>72</v>
      </c>
      <c r="E3" t="str">
        <f>"009939150028"</f>
        <v>009939150028</v>
      </c>
      <c r="F3" s="2">
        <v>43963</v>
      </c>
      <c r="G3">
        <v>202011</v>
      </c>
      <c r="H3" t="s">
        <v>84</v>
      </c>
      <c r="I3" t="s">
        <v>85</v>
      </c>
      <c r="J3" t="s">
        <v>131</v>
      </c>
      <c r="K3" t="s">
        <v>73</v>
      </c>
      <c r="L3" t="s">
        <v>89</v>
      </c>
      <c r="M3" t="s">
        <v>90</v>
      </c>
      <c r="N3" t="s">
        <v>129</v>
      </c>
      <c r="O3" t="s">
        <v>96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3.06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2</v>
      </c>
      <c r="BI3">
        <v>16</v>
      </c>
      <c r="BJ3">
        <v>40.5</v>
      </c>
      <c r="BK3">
        <v>41</v>
      </c>
      <c r="BL3">
        <v>161.18</v>
      </c>
      <c r="BM3">
        <v>24.18</v>
      </c>
      <c r="BN3">
        <v>185.36</v>
      </c>
      <c r="BO3">
        <v>185.36</v>
      </c>
      <c r="BS3" s="2">
        <v>43969</v>
      </c>
      <c r="BT3" s="3">
        <v>0.57152777777777775</v>
      </c>
      <c r="BU3" t="s">
        <v>132</v>
      </c>
      <c r="BV3" t="s">
        <v>77</v>
      </c>
      <c r="BW3" t="s">
        <v>82</v>
      </c>
      <c r="BX3" t="s">
        <v>91</v>
      </c>
      <c r="BY3">
        <v>101250</v>
      </c>
      <c r="CA3" t="s">
        <v>94</v>
      </c>
      <c r="CC3" t="s">
        <v>90</v>
      </c>
      <c r="CD3">
        <v>4000</v>
      </c>
      <c r="CE3" t="s">
        <v>76</v>
      </c>
      <c r="CF3" s="2">
        <v>43970</v>
      </c>
      <c r="CI3">
        <v>1</v>
      </c>
      <c r="CJ3">
        <v>4</v>
      </c>
      <c r="CK3" t="s">
        <v>122</v>
      </c>
      <c r="CL3" t="s">
        <v>77</v>
      </c>
    </row>
    <row r="4" spans="1:92" x14ac:dyDescent="0.25">
      <c r="A4" t="s">
        <v>126</v>
      </c>
      <c r="B4" t="s">
        <v>127</v>
      </c>
      <c r="C4" t="s">
        <v>72</v>
      </c>
      <c r="E4" t="str">
        <f>"009939771057"</f>
        <v>009939771057</v>
      </c>
      <c r="F4" s="2">
        <v>43957</v>
      </c>
      <c r="G4">
        <v>202011</v>
      </c>
      <c r="H4" t="s">
        <v>92</v>
      </c>
      <c r="I4" t="s">
        <v>93</v>
      </c>
      <c r="J4" t="s">
        <v>133</v>
      </c>
      <c r="K4" t="s">
        <v>73</v>
      </c>
      <c r="L4" t="s">
        <v>117</v>
      </c>
      <c r="M4" t="s">
        <v>118</v>
      </c>
      <c r="N4" t="s">
        <v>134</v>
      </c>
      <c r="O4" t="s">
        <v>96</v>
      </c>
      <c r="P4" t="str">
        <f>"SUGIE ABBUI                   "</f>
        <v xml:space="preserve">SUGIE ABBUI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6.75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4</v>
      </c>
      <c r="BI4">
        <v>133.19999999999999</v>
      </c>
      <c r="BJ4">
        <v>55.1</v>
      </c>
      <c r="BK4">
        <v>134</v>
      </c>
      <c r="BL4">
        <v>349.08</v>
      </c>
      <c r="BM4">
        <v>52.36</v>
      </c>
      <c r="BN4">
        <v>401.44</v>
      </c>
      <c r="BO4">
        <v>401.44</v>
      </c>
      <c r="BR4" t="s">
        <v>135</v>
      </c>
      <c r="BS4" s="2">
        <v>43958</v>
      </c>
      <c r="BT4" s="3">
        <v>0.54861111111111105</v>
      </c>
      <c r="BU4" t="s">
        <v>136</v>
      </c>
      <c r="BV4" t="s">
        <v>81</v>
      </c>
      <c r="BY4">
        <v>179260</v>
      </c>
      <c r="CA4" t="s">
        <v>115</v>
      </c>
      <c r="CC4" t="s">
        <v>118</v>
      </c>
      <c r="CD4">
        <v>4240</v>
      </c>
      <c r="CE4" t="s">
        <v>76</v>
      </c>
      <c r="CF4" s="2">
        <v>43959</v>
      </c>
      <c r="CI4">
        <v>2</v>
      </c>
      <c r="CJ4">
        <v>0</v>
      </c>
      <c r="CK4" t="s">
        <v>116</v>
      </c>
      <c r="CL4" t="s">
        <v>77</v>
      </c>
    </row>
    <row r="5" spans="1:92" x14ac:dyDescent="0.25">
      <c r="A5" t="s">
        <v>126</v>
      </c>
      <c r="B5" t="s">
        <v>127</v>
      </c>
      <c r="C5" t="s">
        <v>72</v>
      </c>
      <c r="E5" t="str">
        <f>"009939150026"</f>
        <v>009939150026</v>
      </c>
      <c r="F5" s="2">
        <v>43955</v>
      </c>
      <c r="G5">
        <v>202011</v>
      </c>
      <c r="H5" t="s">
        <v>84</v>
      </c>
      <c r="I5" t="s">
        <v>85</v>
      </c>
      <c r="J5" t="s">
        <v>128</v>
      </c>
      <c r="K5" t="s">
        <v>73</v>
      </c>
      <c r="L5" t="s">
        <v>89</v>
      </c>
      <c r="M5" t="s">
        <v>90</v>
      </c>
      <c r="N5" t="s">
        <v>129</v>
      </c>
      <c r="O5" t="s">
        <v>96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9.57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8</v>
      </c>
      <c r="BJ5">
        <v>20.3</v>
      </c>
      <c r="BK5">
        <v>21</v>
      </c>
      <c r="BL5">
        <v>110.29</v>
      </c>
      <c r="BM5">
        <v>16.54</v>
      </c>
      <c r="BN5">
        <v>126.83</v>
      </c>
      <c r="BO5">
        <v>126.83</v>
      </c>
      <c r="BS5" s="2">
        <v>43962</v>
      </c>
      <c r="BT5" s="3">
        <v>0.63472222222222219</v>
      </c>
      <c r="BU5" t="s">
        <v>137</v>
      </c>
      <c r="BV5" t="s">
        <v>77</v>
      </c>
      <c r="BW5" t="s">
        <v>95</v>
      </c>
      <c r="BX5" t="s">
        <v>109</v>
      </c>
      <c r="BY5">
        <v>101250</v>
      </c>
      <c r="CA5" t="s">
        <v>94</v>
      </c>
      <c r="CC5" t="s">
        <v>90</v>
      </c>
      <c r="CD5">
        <v>4000</v>
      </c>
      <c r="CE5" t="s">
        <v>76</v>
      </c>
      <c r="CF5" s="2">
        <v>43963</v>
      </c>
      <c r="CI5">
        <v>1</v>
      </c>
      <c r="CJ5">
        <v>5</v>
      </c>
      <c r="CK5" t="s">
        <v>122</v>
      </c>
      <c r="CL5" t="s">
        <v>77</v>
      </c>
    </row>
    <row r="6" spans="1:92" x14ac:dyDescent="0.25">
      <c r="A6" t="s">
        <v>126</v>
      </c>
      <c r="B6" t="s">
        <v>127</v>
      </c>
      <c r="C6" t="s">
        <v>72</v>
      </c>
      <c r="E6" t="str">
        <f>"009939771058"</f>
        <v>009939771058</v>
      </c>
      <c r="F6" s="2">
        <v>43957</v>
      </c>
      <c r="G6">
        <v>202011</v>
      </c>
      <c r="H6" t="s">
        <v>92</v>
      </c>
      <c r="I6" t="s">
        <v>93</v>
      </c>
      <c r="J6" t="s">
        <v>133</v>
      </c>
      <c r="K6" t="s">
        <v>73</v>
      </c>
      <c r="L6" t="s">
        <v>84</v>
      </c>
      <c r="M6" t="s">
        <v>85</v>
      </c>
      <c r="N6" t="s">
        <v>138</v>
      </c>
      <c r="O6" t="s">
        <v>96</v>
      </c>
      <c r="P6" t="str">
        <f>"SUGIE ABBUI                   "</f>
        <v xml:space="preserve">SUGIE ABBUI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2.52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2</v>
      </c>
      <c r="BI6">
        <v>38.6</v>
      </c>
      <c r="BJ6">
        <v>41.8</v>
      </c>
      <c r="BK6">
        <v>42</v>
      </c>
      <c r="BL6">
        <v>133.36000000000001</v>
      </c>
      <c r="BM6">
        <v>20</v>
      </c>
      <c r="BN6">
        <v>153.36000000000001</v>
      </c>
      <c r="BO6">
        <v>153.36000000000001</v>
      </c>
      <c r="BQ6" t="s">
        <v>139</v>
      </c>
      <c r="BR6" t="s">
        <v>135</v>
      </c>
      <c r="BS6" s="2">
        <v>43964</v>
      </c>
      <c r="BT6" s="3">
        <v>0.44375000000000003</v>
      </c>
      <c r="BU6" t="s">
        <v>140</v>
      </c>
      <c r="BV6" t="s">
        <v>77</v>
      </c>
      <c r="BW6" t="s">
        <v>108</v>
      </c>
      <c r="BX6" t="s">
        <v>110</v>
      </c>
      <c r="BY6">
        <v>209115.9</v>
      </c>
      <c r="CC6" t="s">
        <v>85</v>
      </c>
      <c r="CD6">
        <v>5200</v>
      </c>
      <c r="CE6" t="s">
        <v>76</v>
      </c>
      <c r="CF6" s="2">
        <v>43966</v>
      </c>
      <c r="CI6">
        <v>2</v>
      </c>
      <c r="CJ6">
        <v>4</v>
      </c>
      <c r="CK6" t="s">
        <v>125</v>
      </c>
      <c r="CL6" t="s">
        <v>77</v>
      </c>
    </row>
    <row r="7" spans="1:92" x14ac:dyDescent="0.25">
      <c r="A7" t="s">
        <v>126</v>
      </c>
      <c r="B7" t="s">
        <v>127</v>
      </c>
      <c r="C7" t="s">
        <v>72</v>
      </c>
      <c r="E7" t="str">
        <f>"009939771054"</f>
        <v>009939771054</v>
      </c>
      <c r="F7" s="2">
        <v>43956</v>
      </c>
      <c r="G7">
        <v>202011</v>
      </c>
      <c r="H7" t="s">
        <v>92</v>
      </c>
      <c r="I7" t="s">
        <v>93</v>
      </c>
      <c r="J7" t="s">
        <v>133</v>
      </c>
      <c r="K7" t="s">
        <v>73</v>
      </c>
      <c r="L7" t="s">
        <v>84</v>
      </c>
      <c r="M7" t="s">
        <v>85</v>
      </c>
      <c r="N7" t="s">
        <v>141</v>
      </c>
      <c r="O7" t="s">
        <v>96</v>
      </c>
      <c r="P7" t="str">
        <f>"SUGIE ABBUI                   "</f>
        <v xml:space="preserve">SUGIE ABBUI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5.89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4.2</v>
      </c>
      <c r="BJ7">
        <v>7.5</v>
      </c>
      <c r="BK7">
        <v>8</v>
      </c>
      <c r="BL7">
        <v>69.77</v>
      </c>
      <c r="BM7">
        <v>10.47</v>
      </c>
      <c r="BN7">
        <v>80.239999999999995</v>
      </c>
      <c r="BO7">
        <v>80.239999999999995</v>
      </c>
      <c r="BR7" t="s">
        <v>135</v>
      </c>
      <c r="BS7" s="2">
        <v>43959</v>
      </c>
      <c r="BT7" s="3">
        <v>0.43611111111111112</v>
      </c>
      <c r="BU7" t="s">
        <v>142</v>
      </c>
      <c r="BV7" t="s">
        <v>77</v>
      </c>
      <c r="BW7" t="s">
        <v>102</v>
      </c>
      <c r="BX7" t="s">
        <v>111</v>
      </c>
      <c r="BY7">
        <v>37272.14</v>
      </c>
      <c r="CA7" t="s">
        <v>112</v>
      </c>
      <c r="CC7" t="s">
        <v>85</v>
      </c>
      <c r="CD7">
        <v>5200</v>
      </c>
      <c r="CE7" t="s">
        <v>76</v>
      </c>
      <c r="CF7" s="2">
        <v>43963</v>
      </c>
      <c r="CI7">
        <v>2</v>
      </c>
      <c r="CJ7">
        <v>3</v>
      </c>
      <c r="CK7" t="s">
        <v>125</v>
      </c>
      <c r="CL7" t="s">
        <v>77</v>
      </c>
    </row>
    <row r="8" spans="1:92" x14ac:dyDescent="0.25">
      <c r="A8" t="s">
        <v>126</v>
      </c>
      <c r="B8" t="s">
        <v>127</v>
      </c>
      <c r="C8" t="s">
        <v>72</v>
      </c>
      <c r="E8" t="str">
        <f>"009939771055"</f>
        <v>009939771055</v>
      </c>
      <c r="F8" s="2">
        <v>43956</v>
      </c>
      <c r="G8">
        <v>202011</v>
      </c>
      <c r="H8" t="s">
        <v>92</v>
      </c>
      <c r="I8" t="s">
        <v>93</v>
      </c>
      <c r="J8" t="s">
        <v>133</v>
      </c>
      <c r="K8" t="s">
        <v>73</v>
      </c>
      <c r="L8" t="s">
        <v>104</v>
      </c>
      <c r="M8" t="s">
        <v>86</v>
      </c>
      <c r="N8" t="s">
        <v>143</v>
      </c>
      <c r="O8" t="s">
        <v>96</v>
      </c>
      <c r="P8" t="str">
        <f>"SUGIE ABBUI                   "</f>
        <v xml:space="preserve">SUGIE ABBUI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8.57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1</v>
      </c>
      <c r="BJ8">
        <v>1.9</v>
      </c>
      <c r="BK8">
        <v>2</v>
      </c>
      <c r="BL8">
        <v>99.28</v>
      </c>
      <c r="BM8">
        <v>14.89</v>
      </c>
      <c r="BN8">
        <v>114.17</v>
      </c>
      <c r="BO8">
        <v>114.17</v>
      </c>
      <c r="BQ8" t="s">
        <v>144</v>
      </c>
      <c r="BR8" t="s">
        <v>135</v>
      </c>
      <c r="BS8" s="2">
        <v>43958</v>
      </c>
      <c r="BT8" s="3">
        <v>0.70208333333333339</v>
      </c>
      <c r="BU8" t="s">
        <v>145</v>
      </c>
      <c r="BV8" t="s">
        <v>81</v>
      </c>
      <c r="BY8">
        <v>9626.15</v>
      </c>
      <c r="CA8" t="s">
        <v>114</v>
      </c>
      <c r="CC8" t="s">
        <v>86</v>
      </c>
      <c r="CD8">
        <v>8000</v>
      </c>
      <c r="CE8" t="s">
        <v>76</v>
      </c>
      <c r="CF8" s="2">
        <v>43959</v>
      </c>
      <c r="CI8">
        <v>3</v>
      </c>
      <c r="CJ8">
        <v>2</v>
      </c>
      <c r="CK8" t="s">
        <v>103</v>
      </c>
      <c r="CL8" t="s">
        <v>77</v>
      </c>
    </row>
    <row r="9" spans="1:92" x14ac:dyDescent="0.25">
      <c r="A9" t="s">
        <v>126</v>
      </c>
      <c r="B9" t="s">
        <v>127</v>
      </c>
      <c r="C9" t="s">
        <v>72</v>
      </c>
      <c r="E9" t="str">
        <f>"009939771053"</f>
        <v>009939771053</v>
      </c>
      <c r="F9" s="2">
        <v>43956</v>
      </c>
      <c r="G9">
        <v>202011</v>
      </c>
      <c r="H9" t="s">
        <v>92</v>
      </c>
      <c r="I9" t="s">
        <v>93</v>
      </c>
      <c r="J9" t="s">
        <v>133</v>
      </c>
      <c r="K9" t="s">
        <v>73</v>
      </c>
      <c r="L9" t="s">
        <v>78</v>
      </c>
      <c r="M9" t="s">
        <v>79</v>
      </c>
      <c r="N9" t="s">
        <v>146</v>
      </c>
      <c r="O9" t="s">
        <v>96</v>
      </c>
      <c r="P9" t="str">
        <f>"SUGIE ABBUI                   "</f>
        <v xml:space="preserve">SUGIE ABBUI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8.5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1.5</v>
      </c>
      <c r="BJ9">
        <v>8.9</v>
      </c>
      <c r="BK9">
        <v>9</v>
      </c>
      <c r="BL9">
        <v>98.54</v>
      </c>
      <c r="BM9">
        <v>14.78</v>
      </c>
      <c r="BN9">
        <v>113.32</v>
      </c>
      <c r="BO9">
        <v>113.32</v>
      </c>
      <c r="BR9" t="s">
        <v>135</v>
      </c>
      <c r="BS9" s="2">
        <v>43962</v>
      </c>
      <c r="BT9" s="3">
        <v>0.57638888888888895</v>
      </c>
      <c r="BU9" t="s">
        <v>147</v>
      </c>
      <c r="BV9" t="s">
        <v>77</v>
      </c>
      <c r="BW9" t="s">
        <v>82</v>
      </c>
      <c r="BX9" t="s">
        <v>83</v>
      </c>
      <c r="BY9">
        <v>44436.28</v>
      </c>
      <c r="CA9" t="s">
        <v>80</v>
      </c>
      <c r="CC9" t="s">
        <v>79</v>
      </c>
      <c r="CD9">
        <v>6000</v>
      </c>
      <c r="CE9" t="s">
        <v>76</v>
      </c>
      <c r="CF9" s="2">
        <v>43963</v>
      </c>
      <c r="CI9">
        <v>2</v>
      </c>
      <c r="CJ9">
        <v>4</v>
      </c>
      <c r="CK9" t="s">
        <v>123</v>
      </c>
      <c r="CL9" t="s">
        <v>77</v>
      </c>
    </row>
    <row r="10" spans="1:92" x14ac:dyDescent="0.25">
      <c r="A10" t="s">
        <v>126</v>
      </c>
      <c r="B10" t="s">
        <v>127</v>
      </c>
      <c r="C10" t="s">
        <v>72</v>
      </c>
      <c r="E10" t="str">
        <f>"009939150029"</f>
        <v>009939150029</v>
      </c>
      <c r="F10" s="2">
        <v>43972</v>
      </c>
      <c r="G10">
        <v>202011</v>
      </c>
      <c r="H10" t="s">
        <v>84</v>
      </c>
      <c r="I10" t="s">
        <v>85</v>
      </c>
      <c r="J10" t="s">
        <v>128</v>
      </c>
      <c r="K10" t="s">
        <v>73</v>
      </c>
      <c r="L10" t="s">
        <v>89</v>
      </c>
      <c r="M10" t="s">
        <v>90</v>
      </c>
      <c r="N10" t="s">
        <v>148</v>
      </c>
      <c r="O10" t="s">
        <v>96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3.06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2</v>
      </c>
      <c r="BI10">
        <v>14</v>
      </c>
      <c r="BJ10">
        <v>40.5</v>
      </c>
      <c r="BK10">
        <v>41</v>
      </c>
      <c r="BL10">
        <v>161.18</v>
      </c>
      <c r="BM10">
        <v>24.18</v>
      </c>
      <c r="BN10">
        <v>185.36</v>
      </c>
      <c r="BO10">
        <v>185.36</v>
      </c>
      <c r="BQ10" t="s">
        <v>149</v>
      </c>
      <c r="BR10" t="s">
        <v>150</v>
      </c>
      <c r="BS10" s="2">
        <v>43978</v>
      </c>
      <c r="BT10" s="3">
        <v>0.40347222222222223</v>
      </c>
      <c r="BU10" t="s">
        <v>151</v>
      </c>
      <c r="BV10" t="s">
        <v>77</v>
      </c>
      <c r="BW10" t="s">
        <v>95</v>
      </c>
      <c r="BX10" t="s">
        <v>109</v>
      </c>
      <c r="BY10">
        <v>202500</v>
      </c>
      <c r="CA10" t="s">
        <v>94</v>
      </c>
      <c r="CC10" t="s">
        <v>90</v>
      </c>
      <c r="CD10">
        <v>4000</v>
      </c>
      <c r="CE10" t="s">
        <v>76</v>
      </c>
      <c r="CF10" s="2">
        <v>43979</v>
      </c>
      <c r="CI10">
        <v>1</v>
      </c>
      <c r="CJ10">
        <v>4</v>
      </c>
      <c r="CK10" t="s">
        <v>122</v>
      </c>
      <c r="CL10" t="s">
        <v>77</v>
      </c>
    </row>
    <row r="11" spans="1:92" x14ac:dyDescent="0.25">
      <c r="A11" t="s">
        <v>126</v>
      </c>
      <c r="B11" t="s">
        <v>127</v>
      </c>
      <c r="C11" t="s">
        <v>72</v>
      </c>
      <c r="E11" t="str">
        <f>"009939150032"</f>
        <v>009939150032</v>
      </c>
      <c r="F11" s="2">
        <v>43965</v>
      </c>
      <c r="G11">
        <v>202011</v>
      </c>
      <c r="H11" t="s">
        <v>84</v>
      </c>
      <c r="I11" t="s">
        <v>85</v>
      </c>
      <c r="J11" t="s">
        <v>128</v>
      </c>
      <c r="K11" t="s">
        <v>73</v>
      </c>
      <c r="L11" t="s">
        <v>89</v>
      </c>
      <c r="M11" t="s">
        <v>90</v>
      </c>
      <c r="N11" t="s">
        <v>129</v>
      </c>
      <c r="O11" t="s">
        <v>96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3.06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2</v>
      </c>
      <c r="BI11">
        <v>12</v>
      </c>
      <c r="BJ11">
        <v>40.5</v>
      </c>
      <c r="BK11">
        <v>41</v>
      </c>
      <c r="BL11">
        <v>161.18</v>
      </c>
      <c r="BM11">
        <v>24.18</v>
      </c>
      <c r="BN11">
        <v>185.36</v>
      </c>
      <c r="BO11">
        <v>185.36</v>
      </c>
      <c r="BS11" s="2">
        <v>43971</v>
      </c>
      <c r="BT11" s="3">
        <v>0.45555555555555555</v>
      </c>
      <c r="BU11" t="s">
        <v>152</v>
      </c>
      <c r="BV11" t="s">
        <v>77</v>
      </c>
      <c r="BW11" t="s">
        <v>82</v>
      </c>
      <c r="BX11" t="s">
        <v>91</v>
      </c>
      <c r="BY11">
        <v>202500</v>
      </c>
      <c r="CA11" t="s">
        <v>94</v>
      </c>
      <c r="CC11" t="s">
        <v>90</v>
      </c>
      <c r="CD11">
        <v>4000</v>
      </c>
      <c r="CF11" s="2">
        <v>43972</v>
      </c>
      <c r="CI11">
        <v>1</v>
      </c>
      <c r="CJ11">
        <v>4</v>
      </c>
      <c r="CK11" t="s">
        <v>122</v>
      </c>
      <c r="CL11" t="s">
        <v>77</v>
      </c>
    </row>
    <row r="12" spans="1:92" x14ac:dyDescent="0.25">
      <c r="A12" t="s">
        <v>126</v>
      </c>
      <c r="B12" t="s">
        <v>127</v>
      </c>
      <c r="C12" t="s">
        <v>72</v>
      </c>
      <c r="E12" t="str">
        <f>"009939771060"</f>
        <v>009939771060</v>
      </c>
      <c r="F12" s="2">
        <v>43966</v>
      </c>
      <c r="G12">
        <v>202011</v>
      </c>
      <c r="H12" t="s">
        <v>92</v>
      </c>
      <c r="I12" t="s">
        <v>93</v>
      </c>
      <c r="J12" t="s">
        <v>133</v>
      </c>
      <c r="K12" t="s">
        <v>73</v>
      </c>
      <c r="L12" t="s">
        <v>104</v>
      </c>
      <c r="M12" t="s">
        <v>86</v>
      </c>
      <c r="N12" t="s">
        <v>153</v>
      </c>
      <c r="O12" t="s">
        <v>96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1.71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1</v>
      </c>
      <c r="BJ12">
        <v>7.2</v>
      </c>
      <c r="BK12">
        <v>8</v>
      </c>
      <c r="BL12">
        <v>92.42</v>
      </c>
      <c r="BM12">
        <v>13.86</v>
      </c>
      <c r="BN12">
        <v>106.28</v>
      </c>
      <c r="BO12">
        <v>106.28</v>
      </c>
      <c r="BR12" t="s">
        <v>135</v>
      </c>
      <c r="BS12" s="2">
        <v>43970</v>
      </c>
      <c r="BT12" s="3">
        <v>0.34166666666666662</v>
      </c>
      <c r="BU12" t="s">
        <v>154</v>
      </c>
      <c r="BV12" t="s">
        <v>81</v>
      </c>
      <c r="BY12">
        <v>36000</v>
      </c>
      <c r="CA12" t="s">
        <v>105</v>
      </c>
      <c r="CC12" t="s">
        <v>86</v>
      </c>
      <c r="CD12">
        <v>7530</v>
      </c>
      <c r="CE12" t="s">
        <v>76</v>
      </c>
      <c r="CF12" s="2">
        <v>43971</v>
      </c>
      <c r="CI12">
        <v>3</v>
      </c>
      <c r="CJ12">
        <v>2</v>
      </c>
      <c r="CK12" t="s">
        <v>103</v>
      </c>
      <c r="CL12" t="s">
        <v>77</v>
      </c>
    </row>
    <row r="13" spans="1:92" x14ac:dyDescent="0.25">
      <c r="A13" t="s">
        <v>126</v>
      </c>
      <c r="B13" t="s">
        <v>127</v>
      </c>
      <c r="C13" t="s">
        <v>72</v>
      </c>
      <c r="E13" t="str">
        <f>"009939771062"</f>
        <v>009939771062</v>
      </c>
      <c r="F13" s="2">
        <v>43966</v>
      </c>
      <c r="G13">
        <v>202011</v>
      </c>
      <c r="H13" t="s">
        <v>92</v>
      </c>
      <c r="I13" t="s">
        <v>93</v>
      </c>
      <c r="J13" t="s">
        <v>133</v>
      </c>
      <c r="K13" t="s">
        <v>73</v>
      </c>
      <c r="L13" t="s">
        <v>78</v>
      </c>
      <c r="M13" t="s">
        <v>79</v>
      </c>
      <c r="N13" t="s">
        <v>155</v>
      </c>
      <c r="O13" t="s">
        <v>74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3.14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2</v>
      </c>
      <c r="BJ13">
        <v>7.2</v>
      </c>
      <c r="BK13">
        <v>7.5</v>
      </c>
      <c r="BL13">
        <v>160.07</v>
      </c>
      <c r="BM13">
        <v>24.01</v>
      </c>
      <c r="BN13">
        <v>184.08</v>
      </c>
      <c r="BO13">
        <v>184.08</v>
      </c>
      <c r="BQ13" t="s">
        <v>156</v>
      </c>
      <c r="BR13" t="s">
        <v>135</v>
      </c>
      <c r="BS13" s="2">
        <v>43970</v>
      </c>
      <c r="BT13" s="3">
        <v>0.39652777777777781</v>
      </c>
      <c r="BU13" t="s">
        <v>157</v>
      </c>
      <c r="BV13" t="s">
        <v>77</v>
      </c>
      <c r="BW13" t="s">
        <v>87</v>
      </c>
      <c r="BX13" t="s">
        <v>88</v>
      </c>
      <c r="BY13">
        <v>36000</v>
      </c>
      <c r="BZ13" t="s">
        <v>27</v>
      </c>
      <c r="CA13" t="s">
        <v>99</v>
      </c>
      <c r="CC13" t="s">
        <v>79</v>
      </c>
      <c r="CD13">
        <v>6000</v>
      </c>
      <c r="CE13" t="s">
        <v>76</v>
      </c>
      <c r="CF13" s="2">
        <v>43971</v>
      </c>
      <c r="CI13">
        <v>1</v>
      </c>
      <c r="CJ13">
        <v>2</v>
      </c>
      <c r="CK13">
        <v>21</v>
      </c>
      <c r="CL13" t="s">
        <v>77</v>
      </c>
    </row>
    <row r="14" spans="1:92" x14ac:dyDescent="0.25">
      <c r="A14" t="s">
        <v>126</v>
      </c>
      <c r="B14" t="s">
        <v>127</v>
      </c>
      <c r="C14" t="s">
        <v>72</v>
      </c>
      <c r="E14" t="str">
        <f>"069908438914"</f>
        <v>069908438914</v>
      </c>
      <c r="F14" s="2">
        <v>43970</v>
      </c>
      <c r="G14">
        <v>202011</v>
      </c>
      <c r="H14" t="s">
        <v>106</v>
      </c>
      <c r="I14" t="s">
        <v>107</v>
      </c>
      <c r="J14" t="s">
        <v>158</v>
      </c>
      <c r="K14" t="s">
        <v>73</v>
      </c>
      <c r="L14" t="s">
        <v>89</v>
      </c>
      <c r="M14" t="s">
        <v>90</v>
      </c>
      <c r="N14" t="s">
        <v>158</v>
      </c>
      <c r="O14" t="s">
        <v>74</v>
      </c>
      <c r="P14" t="str">
        <f>"CHARGE DURBAN                 "</f>
        <v xml:space="preserve">CHARGE DURBAN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2.2999999999999998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1.7</v>
      </c>
      <c r="BJ14">
        <v>5.5</v>
      </c>
      <c r="BK14">
        <v>5.5</v>
      </c>
      <c r="BL14">
        <v>117.39</v>
      </c>
      <c r="BM14">
        <v>17.61</v>
      </c>
      <c r="BN14">
        <v>135</v>
      </c>
      <c r="BO14">
        <v>135</v>
      </c>
      <c r="BQ14" t="s">
        <v>119</v>
      </c>
      <c r="BR14" t="s">
        <v>159</v>
      </c>
      <c r="BS14" s="2">
        <v>43971</v>
      </c>
      <c r="BT14" s="3">
        <v>0.45555555555555555</v>
      </c>
      <c r="BU14" t="s">
        <v>160</v>
      </c>
      <c r="BV14" t="s">
        <v>77</v>
      </c>
      <c r="BW14" t="s">
        <v>82</v>
      </c>
      <c r="BX14" t="s">
        <v>91</v>
      </c>
      <c r="BY14">
        <v>27502.7</v>
      </c>
      <c r="BZ14" t="s">
        <v>27</v>
      </c>
      <c r="CA14" t="s">
        <v>120</v>
      </c>
      <c r="CC14" t="s">
        <v>90</v>
      </c>
      <c r="CD14">
        <v>4000</v>
      </c>
      <c r="CE14" t="s">
        <v>76</v>
      </c>
      <c r="CF14" s="2">
        <v>43972</v>
      </c>
      <c r="CI14">
        <v>1</v>
      </c>
      <c r="CJ14">
        <v>1</v>
      </c>
      <c r="CK14">
        <v>21</v>
      </c>
      <c r="CL14" t="s">
        <v>77</v>
      </c>
    </row>
    <row r="15" spans="1:92" x14ac:dyDescent="0.25">
      <c r="A15" t="s">
        <v>126</v>
      </c>
      <c r="B15" t="s">
        <v>127</v>
      </c>
      <c r="C15" t="s">
        <v>72</v>
      </c>
      <c r="E15" t="str">
        <f>"009939771061"</f>
        <v>009939771061</v>
      </c>
      <c r="F15" s="2">
        <v>43966</v>
      </c>
      <c r="G15">
        <v>202011</v>
      </c>
      <c r="H15" t="s">
        <v>92</v>
      </c>
      <c r="I15" t="s">
        <v>93</v>
      </c>
      <c r="J15" t="s">
        <v>133</v>
      </c>
      <c r="K15" t="s">
        <v>73</v>
      </c>
      <c r="L15" t="s">
        <v>161</v>
      </c>
      <c r="M15" t="s">
        <v>162</v>
      </c>
      <c r="N15" t="s">
        <v>73</v>
      </c>
      <c r="O15" t="s">
        <v>163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5.87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0.7</v>
      </c>
      <c r="BJ15">
        <v>1.5</v>
      </c>
      <c r="BK15">
        <v>2</v>
      </c>
      <c r="BL15">
        <v>299.23</v>
      </c>
      <c r="BM15">
        <v>44.88</v>
      </c>
      <c r="BN15">
        <v>344.11</v>
      </c>
      <c r="BO15">
        <v>344.11</v>
      </c>
      <c r="BQ15" t="s">
        <v>164</v>
      </c>
      <c r="BR15" t="s">
        <v>135</v>
      </c>
      <c r="BS15" s="2">
        <v>43969</v>
      </c>
      <c r="BT15" s="3">
        <v>0.64583333333333337</v>
      </c>
      <c r="BU15" t="s">
        <v>165</v>
      </c>
      <c r="BV15" t="s">
        <v>81</v>
      </c>
      <c r="BY15">
        <v>6177.3</v>
      </c>
      <c r="BZ15" t="s">
        <v>27</v>
      </c>
      <c r="CA15" t="s">
        <v>121</v>
      </c>
      <c r="CC15" t="s">
        <v>162</v>
      </c>
      <c r="CD15">
        <v>3180</v>
      </c>
      <c r="CE15" t="s">
        <v>76</v>
      </c>
      <c r="CF15" s="2">
        <v>43971</v>
      </c>
      <c r="CI15">
        <v>4</v>
      </c>
      <c r="CJ15">
        <v>1</v>
      </c>
      <c r="CK15">
        <v>44</v>
      </c>
      <c r="CL15" t="s">
        <v>77</v>
      </c>
    </row>
    <row r="16" spans="1:92" x14ac:dyDescent="0.25">
      <c r="A16" t="s">
        <v>126</v>
      </c>
      <c r="B16" t="s">
        <v>127</v>
      </c>
      <c r="C16" t="s">
        <v>72</v>
      </c>
      <c r="E16" t="str">
        <f>"009939771076"</f>
        <v>009939771076</v>
      </c>
      <c r="F16" s="2">
        <v>43969</v>
      </c>
      <c r="G16">
        <v>202011</v>
      </c>
      <c r="H16" t="s">
        <v>92</v>
      </c>
      <c r="I16" t="s">
        <v>93</v>
      </c>
      <c r="J16" t="s">
        <v>133</v>
      </c>
      <c r="K16" t="s">
        <v>73</v>
      </c>
      <c r="L16" t="s">
        <v>84</v>
      </c>
      <c r="M16" t="s">
        <v>85</v>
      </c>
      <c r="N16" t="s">
        <v>166</v>
      </c>
      <c r="O16" t="s">
        <v>96</v>
      </c>
      <c r="P16" t="str">
        <f>"SUGIE ABBUI                   "</f>
        <v xml:space="preserve">SUGIE ABBUI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1.43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5.6</v>
      </c>
      <c r="BJ16">
        <v>20</v>
      </c>
      <c r="BK16">
        <v>20</v>
      </c>
      <c r="BL16">
        <v>77.709999999999994</v>
      </c>
      <c r="BM16">
        <v>11.66</v>
      </c>
      <c r="BN16">
        <v>89.37</v>
      </c>
      <c r="BO16">
        <v>89.37</v>
      </c>
      <c r="BQ16" t="s">
        <v>167</v>
      </c>
      <c r="BR16" t="s">
        <v>135</v>
      </c>
      <c r="BS16" s="2">
        <v>43972</v>
      </c>
      <c r="BT16" s="3">
        <v>0.42222222222222222</v>
      </c>
      <c r="BU16" t="s">
        <v>168</v>
      </c>
      <c r="BV16" t="s">
        <v>77</v>
      </c>
      <c r="BW16" t="s">
        <v>87</v>
      </c>
      <c r="BX16" t="s">
        <v>111</v>
      </c>
      <c r="BY16">
        <v>100089.84</v>
      </c>
      <c r="CA16" t="s">
        <v>113</v>
      </c>
      <c r="CC16" t="s">
        <v>85</v>
      </c>
      <c r="CD16">
        <v>5200</v>
      </c>
      <c r="CE16" t="s">
        <v>76</v>
      </c>
      <c r="CF16" s="2">
        <v>43979</v>
      </c>
      <c r="CI16">
        <v>2</v>
      </c>
      <c r="CJ16">
        <v>3</v>
      </c>
      <c r="CK16" t="s">
        <v>125</v>
      </c>
      <c r="CL16" t="s">
        <v>77</v>
      </c>
    </row>
    <row r="17" spans="1:90" x14ac:dyDescent="0.25">
      <c r="A17" t="s">
        <v>126</v>
      </c>
      <c r="B17" t="s">
        <v>127</v>
      </c>
      <c r="C17" t="s">
        <v>72</v>
      </c>
      <c r="E17" t="str">
        <f>"009939150031"</f>
        <v>009939150031</v>
      </c>
      <c r="F17" s="2">
        <v>43969</v>
      </c>
      <c r="G17">
        <v>202011</v>
      </c>
      <c r="H17" t="s">
        <v>84</v>
      </c>
      <c r="I17" t="s">
        <v>85</v>
      </c>
      <c r="J17" t="s">
        <v>128</v>
      </c>
      <c r="K17" t="s">
        <v>73</v>
      </c>
      <c r="L17" t="s">
        <v>89</v>
      </c>
      <c r="M17" t="s">
        <v>90</v>
      </c>
      <c r="N17" t="s">
        <v>129</v>
      </c>
      <c r="O17" t="s">
        <v>96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3.06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2</v>
      </c>
      <c r="BI17">
        <v>14.3</v>
      </c>
      <c r="BJ17">
        <v>40.5</v>
      </c>
      <c r="BK17">
        <v>41</v>
      </c>
      <c r="BL17">
        <v>161.18</v>
      </c>
      <c r="BM17">
        <v>24.18</v>
      </c>
      <c r="BN17">
        <v>185.36</v>
      </c>
      <c r="BO17">
        <v>185.36</v>
      </c>
      <c r="BS17" s="2">
        <v>43977</v>
      </c>
      <c r="BT17" s="3">
        <v>0.50902777777777775</v>
      </c>
      <c r="BU17" t="s">
        <v>169</v>
      </c>
      <c r="BV17" t="s">
        <v>77</v>
      </c>
      <c r="BW17" t="s">
        <v>95</v>
      </c>
      <c r="BX17" t="s">
        <v>109</v>
      </c>
      <c r="BY17">
        <v>188986.37</v>
      </c>
      <c r="CA17" t="s">
        <v>94</v>
      </c>
      <c r="CC17" t="s">
        <v>90</v>
      </c>
      <c r="CD17">
        <v>4000</v>
      </c>
      <c r="CE17" t="s">
        <v>76</v>
      </c>
      <c r="CF17" s="2">
        <v>43978</v>
      </c>
      <c r="CI17">
        <v>1</v>
      </c>
      <c r="CJ17">
        <v>6</v>
      </c>
      <c r="CK17" t="s">
        <v>122</v>
      </c>
      <c r="CL17" t="s">
        <v>77</v>
      </c>
    </row>
    <row r="18" spans="1:90" x14ac:dyDescent="0.25">
      <c r="A18" t="s">
        <v>126</v>
      </c>
      <c r="B18" t="s">
        <v>127</v>
      </c>
      <c r="C18" t="s">
        <v>72</v>
      </c>
      <c r="E18" t="str">
        <f>"009939771074"</f>
        <v>009939771074</v>
      </c>
      <c r="F18" s="2">
        <v>43971</v>
      </c>
      <c r="G18">
        <v>202011</v>
      </c>
      <c r="H18" t="s">
        <v>92</v>
      </c>
      <c r="I18" t="s">
        <v>93</v>
      </c>
      <c r="J18" t="s">
        <v>133</v>
      </c>
      <c r="K18" t="s">
        <v>73</v>
      </c>
      <c r="L18" t="s">
        <v>117</v>
      </c>
      <c r="M18" t="s">
        <v>118</v>
      </c>
      <c r="N18" t="s">
        <v>170</v>
      </c>
      <c r="O18" t="s">
        <v>96</v>
      </c>
      <c r="P18" t="str">
        <f t="shared" ref="P18:P23" si="0">"SUGIE ABBUI                   "</f>
        <v xml:space="preserve">SUGIE ABBUI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1.44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78.400000000000006</v>
      </c>
      <c r="BM18">
        <v>11.76</v>
      </c>
      <c r="BN18">
        <v>90.16</v>
      </c>
      <c r="BO18">
        <v>90.16</v>
      </c>
      <c r="BQ18" t="s">
        <v>171</v>
      </c>
      <c r="BR18" t="s">
        <v>135</v>
      </c>
      <c r="BS18" s="2">
        <v>43972</v>
      </c>
      <c r="BT18" s="3">
        <v>0.5756944444444444</v>
      </c>
      <c r="BU18" t="s">
        <v>172</v>
      </c>
      <c r="BV18" t="s">
        <v>81</v>
      </c>
      <c r="BY18">
        <v>1200</v>
      </c>
      <c r="CA18" t="s">
        <v>115</v>
      </c>
      <c r="CC18" t="s">
        <v>118</v>
      </c>
      <c r="CD18">
        <v>4240</v>
      </c>
      <c r="CE18" t="s">
        <v>76</v>
      </c>
      <c r="CF18" s="2">
        <v>43973</v>
      </c>
      <c r="CI18">
        <v>2</v>
      </c>
      <c r="CJ18">
        <v>1</v>
      </c>
      <c r="CK18" t="s">
        <v>116</v>
      </c>
      <c r="CL18" t="s">
        <v>77</v>
      </c>
    </row>
    <row r="19" spans="1:90" x14ac:dyDescent="0.25">
      <c r="A19" t="s">
        <v>126</v>
      </c>
      <c r="B19" t="s">
        <v>127</v>
      </c>
      <c r="C19" t="s">
        <v>72</v>
      </c>
      <c r="E19" t="str">
        <f>"009939771071"</f>
        <v>009939771071</v>
      </c>
      <c r="F19" s="2">
        <v>43976</v>
      </c>
      <c r="G19">
        <v>202011</v>
      </c>
      <c r="H19" t="s">
        <v>92</v>
      </c>
      <c r="I19" t="s">
        <v>93</v>
      </c>
      <c r="J19" t="s">
        <v>133</v>
      </c>
      <c r="K19" t="s">
        <v>73</v>
      </c>
      <c r="L19" t="s">
        <v>97</v>
      </c>
      <c r="M19" t="s">
        <v>98</v>
      </c>
      <c r="N19" t="s">
        <v>173</v>
      </c>
      <c r="O19" t="s">
        <v>96</v>
      </c>
      <c r="P19" t="str">
        <f t="shared" si="0"/>
        <v xml:space="preserve">SUGIE ABBUI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1.91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8.5</v>
      </c>
      <c r="BJ19">
        <v>20.399999999999999</v>
      </c>
      <c r="BK19">
        <v>21</v>
      </c>
      <c r="BL19">
        <v>102.63</v>
      </c>
      <c r="BM19">
        <v>15.39</v>
      </c>
      <c r="BN19">
        <v>118.02</v>
      </c>
      <c r="BO19">
        <v>118.02</v>
      </c>
      <c r="BR19" t="s">
        <v>135</v>
      </c>
      <c r="BS19" s="2">
        <v>43977</v>
      </c>
      <c r="BT19" s="3">
        <v>0.46597222222222223</v>
      </c>
      <c r="BU19" t="s">
        <v>174</v>
      </c>
      <c r="BV19" t="s">
        <v>81</v>
      </c>
      <c r="BY19">
        <v>102248.09</v>
      </c>
      <c r="CC19" t="s">
        <v>98</v>
      </c>
      <c r="CD19">
        <v>2001</v>
      </c>
      <c r="CE19" t="s">
        <v>76</v>
      </c>
      <c r="CF19" s="2">
        <v>43978</v>
      </c>
      <c r="CI19">
        <v>1</v>
      </c>
      <c r="CJ19">
        <v>1</v>
      </c>
      <c r="CK19" t="s">
        <v>124</v>
      </c>
      <c r="CL19" t="s">
        <v>77</v>
      </c>
    </row>
    <row r="20" spans="1:90" x14ac:dyDescent="0.25">
      <c r="A20" t="s">
        <v>126</v>
      </c>
      <c r="B20" t="s">
        <v>127</v>
      </c>
      <c r="C20" t="s">
        <v>72</v>
      </c>
      <c r="E20" t="str">
        <f>"009939771073"</f>
        <v>009939771073</v>
      </c>
      <c r="F20" s="2">
        <v>43972</v>
      </c>
      <c r="G20">
        <v>202011</v>
      </c>
      <c r="H20" t="s">
        <v>92</v>
      </c>
      <c r="I20" t="s">
        <v>93</v>
      </c>
      <c r="J20" t="s">
        <v>133</v>
      </c>
      <c r="K20" t="s">
        <v>73</v>
      </c>
      <c r="L20" t="s">
        <v>84</v>
      </c>
      <c r="M20" t="s">
        <v>85</v>
      </c>
      <c r="N20" t="s">
        <v>141</v>
      </c>
      <c r="O20" t="s">
        <v>96</v>
      </c>
      <c r="P20" t="str">
        <f t="shared" si="0"/>
        <v xml:space="preserve">SUGIE ABBUI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2.27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2</v>
      </c>
      <c r="BI20">
        <v>17.2</v>
      </c>
      <c r="BJ20">
        <v>36.1</v>
      </c>
      <c r="BK20">
        <v>37</v>
      </c>
      <c r="BL20">
        <v>120.71</v>
      </c>
      <c r="BM20">
        <v>18.11</v>
      </c>
      <c r="BN20">
        <v>138.82</v>
      </c>
      <c r="BO20">
        <v>138.82</v>
      </c>
      <c r="BQ20" t="s">
        <v>175</v>
      </c>
      <c r="BR20" t="s">
        <v>135</v>
      </c>
      <c r="BS20" s="2">
        <v>43978</v>
      </c>
      <c r="BT20" s="3">
        <v>0.40625</v>
      </c>
      <c r="BU20" t="s">
        <v>176</v>
      </c>
      <c r="BV20" t="s">
        <v>77</v>
      </c>
      <c r="BW20" t="s">
        <v>87</v>
      </c>
      <c r="BX20" t="s">
        <v>177</v>
      </c>
      <c r="BY20">
        <v>180517.7</v>
      </c>
      <c r="CA20" t="s">
        <v>112</v>
      </c>
      <c r="CC20" t="s">
        <v>85</v>
      </c>
      <c r="CD20">
        <v>5200</v>
      </c>
      <c r="CE20" t="s">
        <v>76</v>
      </c>
      <c r="CF20" s="2">
        <v>43978</v>
      </c>
      <c r="CI20">
        <v>2</v>
      </c>
      <c r="CJ20">
        <v>4</v>
      </c>
      <c r="CK20" t="s">
        <v>125</v>
      </c>
      <c r="CL20" t="s">
        <v>77</v>
      </c>
    </row>
    <row r="21" spans="1:90" x14ac:dyDescent="0.25">
      <c r="A21" t="s">
        <v>126</v>
      </c>
      <c r="B21" t="s">
        <v>127</v>
      </c>
      <c r="C21" t="s">
        <v>72</v>
      </c>
      <c r="E21" t="str">
        <f>"009939771068"</f>
        <v>009939771068</v>
      </c>
      <c r="F21" s="2">
        <v>43979</v>
      </c>
      <c r="G21">
        <v>202011</v>
      </c>
      <c r="H21" t="s">
        <v>92</v>
      </c>
      <c r="I21" t="s">
        <v>93</v>
      </c>
      <c r="J21" t="s">
        <v>133</v>
      </c>
      <c r="K21" t="s">
        <v>73</v>
      </c>
      <c r="L21" t="s">
        <v>78</v>
      </c>
      <c r="M21" t="s">
        <v>79</v>
      </c>
      <c r="N21" t="s">
        <v>178</v>
      </c>
      <c r="O21" t="s">
        <v>96</v>
      </c>
      <c r="P21" t="str">
        <f t="shared" si="0"/>
        <v xml:space="preserve">SUGIE ABBUI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1.7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91.74</v>
      </c>
      <c r="BM21">
        <v>13.76</v>
      </c>
      <c r="BN21">
        <v>105.5</v>
      </c>
      <c r="BO21">
        <v>105.5</v>
      </c>
      <c r="BQ21" t="s">
        <v>179</v>
      </c>
      <c r="BR21" t="s">
        <v>135</v>
      </c>
      <c r="BS21" t="s">
        <v>75</v>
      </c>
      <c r="BV21" t="s">
        <v>77</v>
      </c>
      <c r="BY21">
        <v>1200</v>
      </c>
      <c r="CC21" t="s">
        <v>79</v>
      </c>
      <c r="CD21">
        <v>6000</v>
      </c>
      <c r="CE21" t="s">
        <v>76</v>
      </c>
      <c r="CI21">
        <v>2</v>
      </c>
      <c r="CJ21" t="s">
        <v>75</v>
      </c>
      <c r="CK21" t="s">
        <v>123</v>
      </c>
      <c r="CL21" t="s">
        <v>77</v>
      </c>
    </row>
    <row r="22" spans="1:90" x14ac:dyDescent="0.25">
      <c r="A22" t="s">
        <v>126</v>
      </c>
      <c r="B22" t="s">
        <v>127</v>
      </c>
      <c r="C22" t="s">
        <v>72</v>
      </c>
      <c r="E22" t="str">
        <f>"009939771067"</f>
        <v>009939771067</v>
      </c>
      <c r="F22" s="2">
        <v>43979</v>
      </c>
      <c r="G22">
        <v>202011</v>
      </c>
      <c r="H22" t="s">
        <v>92</v>
      </c>
      <c r="I22" t="s">
        <v>93</v>
      </c>
      <c r="J22" t="s">
        <v>133</v>
      </c>
      <c r="K22" t="s">
        <v>73</v>
      </c>
      <c r="L22" t="s">
        <v>84</v>
      </c>
      <c r="M22" t="s">
        <v>85</v>
      </c>
      <c r="N22" t="s">
        <v>166</v>
      </c>
      <c r="O22" t="s">
        <v>96</v>
      </c>
      <c r="P22" t="str">
        <f t="shared" si="0"/>
        <v xml:space="preserve">SUGIE ABBUI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1.67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9.3000000000000007</v>
      </c>
      <c r="BJ22">
        <v>24.3</v>
      </c>
      <c r="BK22">
        <v>25</v>
      </c>
      <c r="BL22">
        <v>90.35</v>
      </c>
      <c r="BM22">
        <v>13.55</v>
      </c>
      <c r="BN22">
        <v>103.9</v>
      </c>
      <c r="BO22">
        <v>103.9</v>
      </c>
      <c r="BQ22" t="s">
        <v>139</v>
      </c>
      <c r="BR22" t="s">
        <v>135</v>
      </c>
      <c r="BS22" t="s">
        <v>75</v>
      </c>
      <c r="BV22" t="s">
        <v>77</v>
      </c>
      <c r="BY22">
        <v>121500</v>
      </c>
      <c r="CC22" t="s">
        <v>85</v>
      </c>
      <c r="CD22">
        <v>5205</v>
      </c>
      <c r="CE22" t="s">
        <v>76</v>
      </c>
      <c r="CI22">
        <v>2</v>
      </c>
      <c r="CJ22" t="s">
        <v>75</v>
      </c>
      <c r="CK22" t="s">
        <v>125</v>
      </c>
      <c r="CL22" t="s">
        <v>77</v>
      </c>
    </row>
    <row r="23" spans="1:90" x14ac:dyDescent="0.25">
      <c r="A23" t="s">
        <v>126</v>
      </c>
      <c r="B23" t="s">
        <v>127</v>
      </c>
      <c r="C23" t="s">
        <v>72</v>
      </c>
      <c r="E23" t="str">
        <f>"009939771066"</f>
        <v>009939771066</v>
      </c>
      <c r="F23" s="2">
        <v>43979</v>
      </c>
      <c r="G23">
        <v>202011</v>
      </c>
      <c r="H23" t="s">
        <v>92</v>
      </c>
      <c r="I23" t="s">
        <v>93</v>
      </c>
      <c r="J23" t="s">
        <v>133</v>
      </c>
      <c r="K23" t="s">
        <v>73</v>
      </c>
      <c r="L23" t="s">
        <v>100</v>
      </c>
      <c r="M23" t="s">
        <v>101</v>
      </c>
      <c r="N23" t="s">
        <v>180</v>
      </c>
      <c r="O23" t="s">
        <v>96</v>
      </c>
      <c r="P23" t="str">
        <f t="shared" si="0"/>
        <v xml:space="preserve">SUGIE ABBUI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1.57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85.07</v>
      </c>
      <c r="BM23">
        <v>12.76</v>
      </c>
      <c r="BN23">
        <v>97.83</v>
      </c>
      <c r="BO23">
        <v>97.83</v>
      </c>
      <c r="BR23" t="s">
        <v>135</v>
      </c>
      <c r="BS23" t="s">
        <v>75</v>
      </c>
      <c r="BV23" t="s">
        <v>77</v>
      </c>
      <c r="BY23">
        <v>1200</v>
      </c>
      <c r="CC23" t="s">
        <v>101</v>
      </c>
      <c r="CD23">
        <v>1501</v>
      </c>
      <c r="CE23" t="s">
        <v>76</v>
      </c>
      <c r="CI23">
        <v>1</v>
      </c>
      <c r="CJ23" t="s">
        <v>75</v>
      </c>
      <c r="CK23" t="s">
        <v>124</v>
      </c>
      <c r="CL23" t="s">
        <v>77</v>
      </c>
    </row>
    <row r="24" spans="1:90" x14ac:dyDescent="0.25">
      <c r="A24" t="s">
        <v>126</v>
      </c>
      <c r="B24" t="s">
        <v>127</v>
      </c>
      <c r="C24" t="s">
        <v>72</v>
      </c>
      <c r="E24" t="str">
        <f>"009939150030"</f>
        <v>009939150030</v>
      </c>
      <c r="F24" s="2">
        <v>43976</v>
      </c>
      <c r="G24">
        <v>202011</v>
      </c>
      <c r="H24" t="s">
        <v>84</v>
      </c>
      <c r="I24" t="s">
        <v>85</v>
      </c>
      <c r="J24" t="s">
        <v>181</v>
      </c>
      <c r="K24" t="s">
        <v>73</v>
      </c>
      <c r="L24" t="s">
        <v>89</v>
      </c>
      <c r="M24" t="s">
        <v>90</v>
      </c>
      <c r="N24" t="s">
        <v>182</v>
      </c>
      <c r="O24" t="s">
        <v>96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3.06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2</v>
      </c>
      <c r="BI24">
        <v>6</v>
      </c>
      <c r="BJ24">
        <v>40.5</v>
      </c>
      <c r="BK24">
        <v>41</v>
      </c>
      <c r="BL24">
        <v>161.18</v>
      </c>
      <c r="BM24">
        <v>24.18</v>
      </c>
      <c r="BN24">
        <v>185.36</v>
      </c>
      <c r="BO24">
        <v>185.36</v>
      </c>
      <c r="BQ24" t="s">
        <v>183</v>
      </c>
      <c r="BR24" t="s">
        <v>184</v>
      </c>
      <c r="BS24" s="2">
        <v>43980</v>
      </c>
      <c r="BT24" s="3">
        <v>0.55694444444444446</v>
      </c>
      <c r="BU24" t="s">
        <v>185</v>
      </c>
      <c r="BY24">
        <v>101250</v>
      </c>
      <c r="CA24" t="s">
        <v>94</v>
      </c>
      <c r="CC24" t="s">
        <v>90</v>
      </c>
      <c r="CD24">
        <v>4000</v>
      </c>
      <c r="CE24" t="s">
        <v>76</v>
      </c>
      <c r="CI24">
        <v>1</v>
      </c>
      <c r="CJ24">
        <v>4</v>
      </c>
      <c r="CK24" t="s">
        <v>122</v>
      </c>
      <c r="CL24" t="s">
        <v>77</v>
      </c>
    </row>
    <row r="25" spans="1:90" x14ac:dyDescent="0.25">
      <c r="A25" t="s">
        <v>126</v>
      </c>
      <c r="B25" t="s">
        <v>127</v>
      </c>
      <c r="C25" t="s">
        <v>72</v>
      </c>
      <c r="E25" t="str">
        <f>"009939771065"</f>
        <v>009939771065</v>
      </c>
      <c r="F25" s="2">
        <v>43978</v>
      </c>
      <c r="G25">
        <v>202011</v>
      </c>
      <c r="H25" t="s">
        <v>92</v>
      </c>
      <c r="I25" t="s">
        <v>93</v>
      </c>
      <c r="J25" t="s">
        <v>133</v>
      </c>
      <c r="K25" t="s">
        <v>73</v>
      </c>
      <c r="L25" t="s">
        <v>84</v>
      </c>
      <c r="M25" t="s">
        <v>85</v>
      </c>
      <c r="N25" t="s">
        <v>186</v>
      </c>
      <c r="O25" t="s">
        <v>96</v>
      </c>
      <c r="P25" t="str">
        <f>"SUGIE ABBUI                   "</f>
        <v xml:space="preserve">SUGIE ABBUI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2.81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2</v>
      </c>
      <c r="BI25">
        <v>17.600000000000001</v>
      </c>
      <c r="BJ25">
        <v>48</v>
      </c>
      <c r="BK25">
        <v>48</v>
      </c>
      <c r="BL25">
        <v>148.53</v>
      </c>
      <c r="BM25">
        <v>22.28</v>
      </c>
      <c r="BN25">
        <v>170.81</v>
      </c>
      <c r="BO25">
        <v>170.81</v>
      </c>
      <c r="BR25" t="s">
        <v>135</v>
      </c>
      <c r="BS25" t="s">
        <v>75</v>
      </c>
      <c r="BY25">
        <v>240192.13</v>
      </c>
      <c r="CC25" t="s">
        <v>85</v>
      </c>
      <c r="CD25">
        <v>5205</v>
      </c>
      <c r="CE25" t="s">
        <v>76</v>
      </c>
      <c r="CI25">
        <v>2</v>
      </c>
      <c r="CJ25" t="s">
        <v>75</v>
      </c>
      <c r="CK25" t="s">
        <v>125</v>
      </c>
      <c r="CL25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2020-05-31T10:55:02Z</dcterms:created>
  <dcterms:modified xsi:type="dcterms:W3CDTF">2020-05-31T10:56:38Z</dcterms:modified>
</cp:coreProperties>
</file>