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sdrascd7-IEHAZMA130276" sheetId="1" r:id="rId1"/>
  </sheets>
  <calcPr calcId="145621"/>
</workbook>
</file>

<file path=xl/calcChain.xml><?xml version="1.0" encoding="utf-8"?>
<calcChain xmlns="http://schemas.openxmlformats.org/spreadsheetml/2006/main">
  <c r="P413" i="1" l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<sst xmlns="http://schemas.openxmlformats.org/spreadsheetml/2006/main" count="8201" uniqueCount="1202">
  <si>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</si>
  <si>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</si>
  <si>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</si>
  <si>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</si>
  <si>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</si>
  <si>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</si>
  <si>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</si>
  <si>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</si>
  <si>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</si>
  <si>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</si>
  <si>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</si>
  <si>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</si>
  <si>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</si>
  <si>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</si>
  <si>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</si>
  <si>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</si>
  <si>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</si>
  <si>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</si>
  <si>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</si>
  <si>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</si>
  <si>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</si>
  <si>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</si>
  <si>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</si>
  <si>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</si>
  <si>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</si>
  <si>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</si>
  <si>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</si>
  <si>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</si>
  <si>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</si>
  <si>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</si>
  <si>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</si>
  <si>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</si>
  <si>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</si>
  <si>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</si>
  <si>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</si>
  <si>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</si>
  <si>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</si>
  <si>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</si>
  <si>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</si>
  <si>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</si>
  <si>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</si>
  <si>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</si>
  <si>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</si>
  <si>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</si>
  <si>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</si>
  <si>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</si>
  <si>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</si>
  <si>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</si>
  <si>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</si>
  <si>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</si>
  <si>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</si>
  <si>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</si>
  <si>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</si>
  <si>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</si>
  <si>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</si>
  <si>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</si>
  <si>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</si>
  <si>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</si>
  <si>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</si>
  <si>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</si>
  <si>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</si>
  <si>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</si>
  <si>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</si>
  <si>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</si>
  <si>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</si>
  <si>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</si>
  <si>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</si>
  <si>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</si>
  <si>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</si>
  <si>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</si>
  <si>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</si>
  <si>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</si>
  <si>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</si>
  <si>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</si>
  <si>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</si>
  <si>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</si>
  <si>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</si>
  <si>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</si>
  <si>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</si>
  <si>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PIET2</t>
  </si>
  <si>
    <t>PIETERSBURG</t>
  </si>
  <si>
    <t xml:space="preserve">Netcare Polokwane Pharmacy         </t>
  </si>
  <si>
    <t>DBC</t>
  </si>
  <si>
    <t>SELAELO</t>
  </si>
  <si>
    <t>Jeffrey Jacobs</t>
  </si>
  <si>
    <t>?</t>
  </si>
  <si>
    <t>PARCEL</t>
  </si>
  <si>
    <t>no</t>
  </si>
  <si>
    <t>KEMPT</t>
  </si>
  <si>
    <t>KEMPTON PARK</t>
  </si>
  <si>
    <t xml:space="preserve">Netcare Waterfall City Hospit      </t>
  </si>
  <si>
    <t>BONGA</t>
  </si>
  <si>
    <t>VERWO</t>
  </si>
  <si>
    <t>CENTURION</t>
  </si>
  <si>
    <t xml:space="preserve">Imvula Healthcare Logistics        </t>
  </si>
  <si>
    <t>HARDUS</t>
  </si>
  <si>
    <t xml:space="preserve">Imvula Medical                     </t>
  </si>
  <si>
    <t>LYDIA</t>
  </si>
  <si>
    <t>SPRI3</t>
  </si>
  <si>
    <t>SPRINGS</t>
  </si>
  <si>
    <t xml:space="preserve">Netcare N17 Private Hospit         </t>
  </si>
  <si>
    <t>MPULI KHOTSENG</t>
  </si>
  <si>
    <t>JANNIE</t>
  </si>
  <si>
    <t>yes</t>
  </si>
  <si>
    <t>POD received from cell 0715155602 M</t>
  </si>
  <si>
    <t>JOHAN</t>
  </si>
  <si>
    <t>JOHANNESBURG</t>
  </si>
  <si>
    <t xml:space="preserve">Netcare Linksfield Prk Hospit      </t>
  </si>
  <si>
    <t>NAMANDLA</t>
  </si>
  <si>
    <t>MMABA</t>
  </si>
  <si>
    <t>MMABATHO</t>
  </si>
  <si>
    <t xml:space="preserve">Victoria Private Hospit - Clin     </t>
  </si>
  <si>
    <t>ON1</t>
  </si>
  <si>
    <t>SELENA</t>
  </si>
  <si>
    <t>HND / FUE / DOC</t>
  </si>
  <si>
    <t>BOX SUTURES-15</t>
  </si>
  <si>
    <t>MIDRA</t>
  </si>
  <si>
    <t>MIDRAND</t>
  </si>
  <si>
    <t xml:space="preserve">Northrand Animal Clinic            </t>
  </si>
  <si>
    <t>NIKITA</t>
  </si>
  <si>
    <t>GEORG</t>
  </si>
  <si>
    <t>GEORGE</t>
  </si>
  <si>
    <t xml:space="preserve">MEDICLINIC GENEVA                  </t>
  </si>
  <si>
    <t>LIEZEL</t>
  </si>
  <si>
    <t>FUE / DOC</t>
  </si>
  <si>
    <t>FLYER SUTURES-1</t>
  </si>
  <si>
    <t xml:space="preserve">Citivet Monte Vista                </t>
  </si>
  <si>
    <t>DEE</t>
  </si>
  <si>
    <t>FLYER SUTURES-2</t>
  </si>
  <si>
    <t>KIMBE</t>
  </si>
  <si>
    <t>KIMBERLEY</t>
  </si>
  <si>
    <t xml:space="preserve">Mediclinic Gariep                  </t>
  </si>
  <si>
    <t>BIA</t>
  </si>
  <si>
    <t>ROODE</t>
  </si>
  <si>
    <t>ROODEPOORT</t>
  </si>
  <si>
    <t xml:space="preserve">LIFE FLORA PHARMACY                </t>
  </si>
  <si>
    <t>PHIA</t>
  </si>
  <si>
    <t>FLYER SUTURES-4</t>
  </si>
  <si>
    <t>MOSSE</t>
  </si>
  <si>
    <t>MOSSEL BAY</t>
  </si>
  <si>
    <t xml:space="preserve">LIFE BAYVIEW Hospit                </t>
  </si>
  <si>
    <t>OTTO DU PLESSIS</t>
  </si>
  <si>
    <t>FLYER SUTURE-1</t>
  </si>
  <si>
    <t xml:space="preserve">GABLER MEDICAL TECH                </t>
  </si>
  <si>
    <t xml:space="preserve">GABLER MEDICAL                     </t>
  </si>
  <si>
    <t>M.MICHAEL</t>
  </si>
  <si>
    <t>DUDUZILE</t>
  </si>
  <si>
    <t>FUE / doc</t>
  </si>
  <si>
    <t xml:space="preserve">IMVULA MEDICAL                     </t>
  </si>
  <si>
    <t>Lydia</t>
  </si>
  <si>
    <t>CALVI</t>
  </si>
  <si>
    <t>CALVINIA</t>
  </si>
  <si>
    <t xml:space="preserve">Calvinia Dierekliniek              </t>
  </si>
  <si>
    <t>SR NEL</t>
  </si>
  <si>
    <t xml:space="preserve">Tshepo Themba Clinix - Dispens     </t>
  </si>
  <si>
    <t>GLADNESS</t>
  </si>
  <si>
    <t>JULINA</t>
  </si>
  <si>
    <t>PATRICIA</t>
  </si>
  <si>
    <t>REUBEN</t>
  </si>
  <si>
    <t>POD received from cell 0683536748 M</t>
  </si>
  <si>
    <t>MINETTE</t>
  </si>
  <si>
    <t>SUTURES SAMPLES</t>
  </si>
  <si>
    <t>BETHL</t>
  </si>
  <si>
    <t>BETHLEHEM</t>
  </si>
  <si>
    <t xml:space="preserve">Hoogland Medi Clinic Pharmacy      </t>
  </si>
  <si>
    <t>WILMA</t>
  </si>
  <si>
    <t>BOKSB</t>
  </si>
  <si>
    <t>BOKSBURG</t>
  </si>
  <si>
    <t xml:space="preserve">Clinix Botshelong - Empilweni      </t>
  </si>
  <si>
    <t>MDUDUZI</t>
  </si>
  <si>
    <t xml:space="preserve">VICTORIA PRIVATE Hospit            </t>
  </si>
  <si>
    <t>THAKGALO</t>
  </si>
  <si>
    <t>MIDD2</t>
  </si>
  <si>
    <t>MIDDELBURG (Mpumalanga)</t>
  </si>
  <si>
    <t xml:space="preserve">Life Cosmos Pharmacy               </t>
  </si>
  <si>
    <t>NINETTE CALITZ</t>
  </si>
  <si>
    <t>KGAPOLA</t>
  </si>
  <si>
    <t>PINET</t>
  </si>
  <si>
    <t>PINETOWN</t>
  </si>
  <si>
    <t xml:space="preserve">Chem-Med                           </t>
  </si>
  <si>
    <t>MANDY</t>
  </si>
  <si>
    <t>Mandy</t>
  </si>
  <si>
    <t>POD received from cell 0730059234 M</t>
  </si>
  <si>
    <t>UMTAT</t>
  </si>
  <si>
    <t>UMTATA</t>
  </si>
  <si>
    <t xml:space="preserve">LIFE ST MARY S PRIVATE HOSPITA     </t>
  </si>
  <si>
    <t>MUNYARADZI GAMBAKWE</t>
  </si>
  <si>
    <t>MDYIUM</t>
  </si>
  <si>
    <t>FLYER SUTURE-5</t>
  </si>
  <si>
    <t xml:space="preserve">INTERNATIONAL PHARMACY             </t>
  </si>
  <si>
    <t>PHARMACY</t>
  </si>
  <si>
    <t>CO STAMP</t>
  </si>
  <si>
    <t>POD received from cell 0742936253 M</t>
  </si>
  <si>
    <t>FLYER SUTURES-3</t>
  </si>
  <si>
    <t>PRETO</t>
  </si>
  <si>
    <t>PRETORIA</t>
  </si>
  <si>
    <t xml:space="preserve">Life Groenkloof Hospit             </t>
  </si>
  <si>
    <t>RAKHEE THAKER</t>
  </si>
  <si>
    <t>David  Pharmacy</t>
  </si>
  <si>
    <t>POD received from cell 0780245853 M</t>
  </si>
  <si>
    <t>VEREE</t>
  </si>
  <si>
    <t>VEREENIGING</t>
  </si>
  <si>
    <t xml:space="preserve">Naledi Nkayezi - Sebokeng Clin     </t>
  </si>
  <si>
    <t>MR MODISE</t>
  </si>
  <si>
    <t>petrus</t>
  </si>
  <si>
    <t>POD received from cell 0732845693 M</t>
  </si>
  <si>
    <t>FLYER SUTURES-6</t>
  </si>
  <si>
    <t>RANDB</t>
  </si>
  <si>
    <t>RANDBURG</t>
  </si>
  <si>
    <t xml:space="preserve">NETCARE HOSPITAL                   </t>
  </si>
  <si>
    <t>SANDILE</t>
  </si>
  <si>
    <t>sandile</t>
  </si>
  <si>
    <t>POD received from cell 0787319713 M</t>
  </si>
  <si>
    <t xml:space="preserve">Netcare MilPark Hospital Main      </t>
  </si>
  <si>
    <t>LINDA HOLDER</t>
  </si>
  <si>
    <t>Yeseed</t>
  </si>
  <si>
    <t>POD received from cell 0729204058 M</t>
  </si>
  <si>
    <t>BRIT1</t>
  </si>
  <si>
    <t>BRITS</t>
  </si>
  <si>
    <t xml:space="preserve">Motsumi Diere Kliniek              </t>
  </si>
  <si>
    <t>ANNELIZE</t>
  </si>
  <si>
    <t>vida</t>
  </si>
  <si>
    <t>POD received from cell 0646961472 M</t>
  </si>
  <si>
    <t>EAST</t>
  </si>
  <si>
    <t>EAST LONDON</t>
  </si>
  <si>
    <t xml:space="preserve">DR A G KEPLER                      </t>
  </si>
  <si>
    <t>LEE-ANNE</t>
  </si>
  <si>
    <t>Dianne</t>
  </si>
  <si>
    <t>POD received from cell 0631024628 M</t>
  </si>
  <si>
    <t xml:space="preserve">MEDICLINIC CONSTANTIABERG          </t>
  </si>
  <si>
    <t>DR SAndra DE KOCK</t>
  </si>
  <si>
    <t>DV DE KOCK</t>
  </si>
  <si>
    <t>POD received from cell 0760754539 M</t>
  </si>
  <si>
    <t xml:space="preserve">MIDDELBURG STATE VETERINARY        </t>
  </si>
  <si>
    <t>SARAH</t>
  </si>
  <si>
    <t xml:space="preserve">Elias                         </t>
  </si>
  <si>
    <t xml:space="preserve">POD received from cell 0722601650 M     </t>
  </si>
  <si>
    <t>VANDE</t>
  </si>
  <si>
    <t>VANDERBIJLPARK</t>
  </si>
  <si>
    <t xml:space="preserve">EMFULENI MEDI CLINIC PHARMACY      </t>
  </si>
  <si>
    <t>BESSIE POSATUMUS</t>
  </si>
  <si>
    <t>Andrew</t>
  </si>
  <si>
    <t>POD received from cell 0726258782 M</t>
  </si>
  <si>
    <t>PHIA SWARTZ</t>
  </si>
  <si>
    <t>godfrey</t>
  </si>
  <si>
    <t>POD received from cell 0643226593 M</t>
  </si>
  <si>
    <t>STEL2</t>
  </si>
  <si>
    <t>STELLENBOSCH</t>
  </si>
  <si>
    <t xml:space="preserve">Mediclinic Stellenbosch Pharma     </t>
  </si>
  <si>
    <t>Ashley</t>
  </si>
  <si>
    <t>carin</t>
  </si>
  <si>
    <t>POD received from cell 0671056183 M</t>
  </si>
  <si>
    <t>WELKO</t>
  </si>
  <si>
    <t>WELKOM</t>
  </si>
  <si>
    <t xml:space="preserve">St Helena Private Hospital         </t>
  </si>
  <si>
    <t>MARLIZE</t>
  </si>
  <si>
    <t>HENESIA</t>
  </si>
  <si>
    <t>Missed cutoff</t>
  </si>
  <si>
    <t>ken</t>
  </si>
  <si>
    <t>POD received from cell 0721907913 M</t>
  </si>
  <si>
    <t>TONGA</t>
  </si>
  <si>
    <t>TONGAAT</t>
  </si>
  <si>
    <t xml:space="preserve">Victoria Hospit Pharma             </t>
  </si>
  <si>
    <t>SUJAYA RAJOO</t>
  </si>
  <si>
    <t>Nicoleen</t>
  </si>
  <si>
    <t>Late Linehaul Delayed Beyond Skynet Control</t>
  </si>
  <si>
    <t>lep</t>
  </si>
  <si>
    <t>POD received from cell 0732603055 M</t>
  </si>
  <si>
    <t xml:space="preserve">GABLER                             </t>
  </si>
  <si>
    <t>.</t>
  </si>
  <si>
    <t>ruben</t>
  </si>
  <si>
    <t>F</t>
  </si>
  <si>
    <t xml:space="preserve">Citivet Bothasig                   </t>
  </si>
  <si>
    <t>jaryd</t>
  </si>
  <si>
    <t>POD received from cell 0641377685 M</t>
  </si>
  <si>
    <t xml:space="preserve">Lyns Vet Supplies                  </t>
  </si>
  <si>
    <t>LYN</t>
  </si>
  <si>
    <t xml:space="preserve">s steel                       </t>
  </si>
  <si>
    <t>Driver late</t>
  </si>
  <si>
    <t>NGF</t>
  </si>
  <si>
    <t xml:space="preserve">POD received from cell 0736814363 M     </t>
  </si>
  <si>
    <t>ELLIS</t>
  </si>
  <si>
    <t>ELLISRAS</t>
  </si>
  <si>
    <t xml:space="preserve">Mediclinic Lephalale Pharmacy      </t>
  </si>
  <si>
    <t>ELMARIE MARAIS</t>
  </si>
  <si>
    <t>anri joubert</t>
  </si>
  <si>
    <t>POD received from cell 0711198834 M</t>
  </si>
  <si>
    <t xml:space="preserve">Multicare Medical                  </t>
  </si>
  <si>
    <t>CHANTELLE</t>
  </si>
  <si>
    <t>Tabitha</t>
  </si>
  <si>
    <t>POD received from cell 0626229785 M</t>
  </si>
  <si>
    <t>BOX SUTURES-7</t>
  </si>
  <si>
    <t xml:space="preserve">Hoogl  Medi Clinic                 </t>
  </si>
  <si>
    <t>WILMA JANA</t>
  </si>
  <si>
    <t>LERATO</t>
  </si>
  <si>
    <t>POD received from cell 0721927500 M</t>
  </si>
  <si>
    <t>happy</t>
  </si>
  <si>
    <t>POD received from cell 0794895877 M</t>
  </si>
  <si>
    <t>PAARL</t>
  </si>
  <si>
    <t xml:space="preserve">Paarl Medi Clinic                  </t>
  </si>
  <si>
    <t>PHARMACY MANAGER</t>
  </si>
  <si>
    <t>Romano</t>
  </si>
  <si>
    <t>POD received from cell 0765515095 M</t>
  </si>
  <si>
    <t>NELSP</t>
  </si>
  <si>
    <t>NELSPRUIT</t>
  </si>
  <si>
    <t xml:space="preserve">Nelspruit Surgiclinic              </t>
  </si>
  <si>
    <t>SR M BARNARD</t>
  </si>
  <si>
    <t>dudu</t>
  </si>
  <si>
    <t>POD received from cell 0712723821 M</t>
  </si>
  <si>
    <t xml:space="preserve">Durbanville Medi Clinic            </t>
  </si>
  <si>
    <t>CLARENCE JANSEN</t>
  </si>
  <si>
    <t>CARMEN</t>
  </si>
  <si>
    <t>POD received from cell 0734641150 M</t>
  </si>
  <si>
    <t xml:space="preserve">Life Wilgers Hospital              </t>
  </si>
  <si>
    <t>MONIQUE VAN NIEKERK</t>
  </si>
  <si>
    <t>francina</t>
  </si>
  <si>
    <t>POD received from cell 0824283800 M</t>
  </si>
  <si>
    <t xml:space="preserve">Netcare Pretoria East Hospital     </t>
  </si>
  <si>
    <t>POTEGO RAMPORE</t>
  </si>
  <si>
    <t>francis</t>
  </si>
  <si>
    <t>POD received from cell 0837614688 M</t>
  </si>
  <si>
    <t xml:space="preserve">Kingsbury Hospit                   </t>
  </si>
  <si>
    <t>F VAN DER SCHYFF</t>
  </si>
  <si>
    <t>meagan</t>
  </si>
  <si>
    <t>POD received from cell 0607649891 M</t>
  </si>
  <si>
    <t>MINETTE LABUSCHAGNE</t>
  </si>
  <si>
    <t xml:space="preserve">Patricia                      </t>
  </si>
  <si>
    <t xml:space="preserve">POD received from cell 0842709527 M     </t>
  </si>
  <si>
    <t>FLYER SAMPLES</t>
  </si>
  <si>
    <t>PIET1</t>
  </si>
  <si>
    <t>PIETERMARITZBURG</t>
  </si>
  <si>
    <t xml:space="preserve">Mediclinic Pietermaritzburg Ph     </t>
  </si>
  <si>
    <t>THEARTE</t>
  </si>
  <si>
    <t>tanya</t>
  </si>
  <si>
    <t>Outlying delivery location</t>
  </si>
  <si>
    <t>FLYER SUTURE-2</t>
  </si>
  <si>
    <t>RICHA</t>
  </si>
  <si>
    <t>RICHARDS BAY</t>
  </si>
  <si>
    <t xml:space="preserve">NETCARE THE BAY PHARMACY           </t>
  </si>
  <si>
    <t>MARCHA SMIT</t>
  </si>
  <si>
    <t>Dumsani</t>
  </si>
  <si>
    <t>POD received from cell 0825706479 M</t>
  </si>
  <si>
    <t>BENON</t>
  </si>
  <si>
    <t>BENONI</t>
  </si>
  <si>
    <t xml:space="preserve">Netcare Linmed Hospit              </t>
  </si>
  <si>
    <t>LONDIWE</t>
  </si>
  <si>
    <t>Londiwe</t>
  </si>
  <si>
    <t>Consignee not available)</t>
  </si>
  <si>
    <t>LET</t>
  </si>
  <si>
    <t>POD received from cell 0682118246 M</t>
  </si>
  <si>
    <t xml:space="preserve">Netcare Montana Hospit             </t>
  </si>
  <si>
    <t>NDIVHUWO SAMPHINYANA</t>
  </si>
  <si>
    <t>rudzani</t>
  </si>
  <si>
    <t>POD received from cell 0763629217 M</t>
  </si>
  <si>
    <t>DUDU</t>
  </si>
  <si>
    <t>RUDOLPH M</t>
  </si>
  <si>
    <t xml:space="preserve">Dr Paul Betts                      </t>
  </si>
  <si>
    <t>CELESTE</t>
  </si>
  <si>
    <t>Terry</t>
  </si>
  <si>
    <t>mmd</t>
  </si>
  <si>
    <t>POD received from cell 0733622001 M</t>
  </si>
  <si>
    <t>KIM</t>
  </si>
  <si>
    <t>SELAELO MABITSI</t>
  </si>
  <si>
    <t>Karabo</t>
  </si>
  <si>
    <t>POD received from cell 0795513816 M</t>
  </si>
  <si>
    <t>PORT3</t>
  </si>
  <si>
    <t>PORT ELIZABETH</t>
  </si>
  <si>
    <t xml:space="preserve">EDGE DAY HOPITAL                   </t>
  </si>
  <si>
    <t>SHANE LIDDLE</t>
  </si>
  <si>
    <t>nkanyiso</t>
  </si>
  <si>
    <t>POD received from cell 0681457540 M</t>
  </si>
  <si>
    <t>TZANE</t>
  </si>
  <si>
    <t>TZANEEN</t>
  </si>
  <si>
    <t xml:space="preserve">Mankweng Hospit                    </t>
  </si>
  <si>
    <t>VIOLET</t>
  </si>
  <si>
    <t>mokgaba</t>
  </si>
  <si>
    <t>POD received from cell 0766706547 M</t>
  </si>
  <si>
    <t>UMHLA</t>
  </si>
  <si>
    <t>UMHLANGA ROCKS</t>
  </si>
  <si>
    <t xml:space="preserve">Umhlanga Veterinary Clinic         </t>
  </si>
  <si>
    <t>ADRI</t>
  </si>
  <si>
    <t>Ayanda</t>
  </si>
  <si>
    <t>POD received from cell 0834941426 M</t>
  </si>
  <si>
    <t xml:space="preserve">Netcare The Bay Hospit             </t>
  </si>
  <si>
    <t>Siyabonga</t>
  </si>
  <si>
    <t xml:space="preserve">MMED Distribution                  </t>
  </si>
  <si>
    <t>FRANCESCA</t>
  </si>
  <si>
    <t>Warren</t>
  </si>
  <si>
    <t>POD received from cell 0742059629 M</t>
  </si>
  <si>
    <t>DURBA</t>
  </si>
  <si>
    <t>DURBAN</t>
  </si>
  <si>
    <t xml:space="preserve">Medicentre Pharmacy City Hospi     </t>
  </si>
  <si>
    <t>RANI</t>
  </si>
  <si>
    <t>Ivan</t>
  </si>
  <si>
    <t>POD received from cell 0731123851 M</t>
  </si>
  <si>
    <t>RANDF</t>
  </si>
  <si>
    <t>RANDFONTEIN</t>
  </si>
  <si>
    <t xml:space="preserve">Life Robinson Private Hospital     </t>
  </si>
  <si>
    <t>OLIVIA</t>
  </si>
  <si>
    <t>Joseph</t>
  </si>
  <si>
    <t>POD received from cell 0616244616 M</t>
  </si>
  <si>
    <t>BESSIE</t>
  </si>
  <si>
    <t xml:space="preserve">Meulen Pharmacy                    </t>
  </si>
  <si>
    <t>NEIL</t>
  </si>
  <si>
    <t xml:space="preserve">VINCENT                       </t>
  </si>
  <si>
    <t xml:space="preserve">POD received from cell 0721907913 M     </t>
  </si>
  <si>
    <t>BOX SUTURE-1</t>
  </si>
  <si>
    <t>RUSTE</t>
  </si>
  <si>
    <t>RUSTENBURG</t>
  </si>
  <si>
    <t xml:space="preserve">Life Peglerae Hospit               </t>
  </si>
  <si>
    <t>SONIQUE VD BERG</t>
  </si>
  <si>
    <t>Hana</t>
  </si>
  <si>
    <t>POD received from cell 0729194064 M</t>
  </si>
  <si>
    <t>SOME2</t>
  </si>
  <si>
    <t>SOMERSET WEST</t>
  </si>
  <si>
    <t xml:space="preserve">SUMMERHILL SURGICAL CENTRE         </t>
  </si>
  <si>
    <t>AHLIAH</t>
  </si>
  <si>
    <t>ZINHLE</t>
  </si>
  <si>
    <t>POD received from cell 0671592648 M</t>
  </si>
  <si>
    <t>MUNYARADZI</t>
  </si>
  <si>
    <t>LUTHANDO</t>
  </si>
  <si>
    <t xml:space="preserve">Life Westville Hospital Phy        </t>
  </si>
  <si>
    <t>ANUSHA BHANA</t>
  </si>
  <si>
    <t>Christopher</t>
  </si>
  <si>
    <t>POD received from cell 0748778015 M</t>
  </si>
  <si>
    <t xml:space="preserve">KIMBERLEY MEDI CLINIC              </t>
  </si>
  <si>
    <t>FRANS THOMPSON</t>
  </si>
  <si>
    <t>france</t>
  </si>
  <si>
    <t>grr</t>
  </si>
  <si>
    <t>POD received from cell 0792593806 M</t>
  </si>
  <si>
    <t>BOX SUTURES-9</t>
  </si>
  <si>
    <t>RYLAN</t>
  </si>
  <si>
    <t xml:space="preserve">Vetscape                           </t>
  </si>
  <si>
    <t>NINA</t>
  </si>
  <si>
    <t>lumari</t>
  </si>
  <si>
    <t xml:space="preserve">Mediclinic Vergelegen Pharmacy     </t>
  </si>
  <si>
    <t>THE PHARMACIST</t>
  </si>
  <si>
    <t>CANDICE</t>
  </si>
  <si>
    <t xml:space="preserve">Disa Med Constantia Pharmacy       </t>
  </si>
  <si>
    <t>MARTIN</t>
  </si>
  <si>
    <t>andrew</t>
  </si>
  <si>
    <t>Flyer Suture-1</t>
  </si>
  <si>
    <t xml:space="preserve">Brits Medi Clinic - Pharmacy       </t>
  </si>
  <si>
    <t>JOHANNA</t>
  </si>
  <si>
    <t>mavis</t>
  </si>
  <si>
    <t>CALHERINE FIVAZ</t>
  </si>
  <si>
    <t>TALEY MARSDEN</t>
  </si>
  <si>
    <t>Reuben</t>
  </si>
  <si>
    <t>DE WET ERASMUS</t>
  </si>
  <si>
    <t>HALEY MARSDEN</t>
  </si>
  <si>
    <t>DuDu</t>
  </si>
  <si>
    <t>POD received from cell 0842709527 M</t>
  </si>
  <si>
    <t xml:space="preserve">Surgical Systems                   </t>
  </si>
  <si>
    <t>ABBY</t>
  </si>
  <si>
    <t xml:space="preserve">john                          </t>
  </si>
  <si>
    <t>Vehicle breakdown</t>
  </si>
  <si>
    <t>SYSTEM</t>
  </si>
  <si>
    <t xml:space="preserve">POD received from cell 0680123070 M     </t>
  </si>
  <si>
    <t>FLYER SUTURES-5</t>
  </si>
  <si>
    <t>EMPAN</t>
  </si>
  <si>
    <t>EMPANGENI</t>
  </si>
  <si>
    <t xml:space="preserve">Ngwelezane Hospital                </t>
  </si>
  <si>
    <t>Dr Sewpersad</t>
  </si>
  <si>
    <t>ntokozo dubazane</t>
  </si>
  <si>
    <t>jap</t>
  </si>
  <si>
    <t>POD received from cell 0823513575 M</t>
  </si>
  <si>
    <t>Box Med Equipmen</t>
  </si>
  <si>
    <t>lone</t>
  </si>
  <si>
    <t>jam</t>
  </si>
  <si>
    <t>POD received from cell 0736814363 M</t>
  </si>
  <si>
    <t xml:space="preserve">Med Pak cc TA                      </t>
  </si>
  <si>
    <t>KYLE</t>
  </si>
  <si>
    <t>Sam Sam</t>
  </si>
  <si>
    <t>POD received from cell 0733966806 M</t>
  </si>
  <si>
    <t xml:space="preserve">Limpopo Province Department Of     </t>
  </si>
  <si>
    <t>N EBRAHIM</t>
  </si>
  <si>
    <t>matloga</t>
  </si>
  <si>
    <t xml:space="preserve">Valley Farm Animal Hospit          </t>
  </si>
  <si>
    <t>MELISSA</t>
  </si>
  <si>
    <t>lizele</t>
  </si>
  <si>
    <t>POD received from cell 0647909777 M</t>
  </si>
  <si>
    <t>ALBE2</t>
  </si>
  <si>
    <t>ALBERTON</t>
  </si>
  <si>
    <t xml:space="preserve">Netcare Union Dispensary           </t>
  </si>
  <si>
    <t>MANFORD NKUNA</t>
  </si>
  <si>
    <t>Promise</t>
  </si>
  <si>
    <t>POD received from cell 0723863877 M</t>
  </si>
  <si>
    <t xml:space="preserve">WC Health George Hospit            </t>
  </si>
  <si>
    <t>ANTOLENE</t>
  </si>
  <si>
    <t xml:space="preserve">Granville                     </t>
  </si>
  <si>
    <t xml:space="preserve">                                        </t>
  </si>
  <si>
    <t xml:space="preserve">Busamed Lowveld P Hospit           </t>
  </si>
  <si>
    <t>LOUISE FOUCHE</t>
  </si>
  <si>
    <t>themba</t>
  </si>
  <si>
    <t>ASLAM</t>
  </si>
  <si>
    <t>ILLEG</t>
  </si>
  <si>
    <t>ILLEDGE</t>
  </si>
  <si>
    <t>FLYER SUTURE-4</t>
  </si>
  <si>
    <t xml:space="preserve">ADVANCED PANORAMA                  </t>
  </si>
  <si>
    <t>A LOUW</t>
  </si>
  <si>
    <t>POD received from cell 0625964993 M</t>
  </si>
  <si>
    <t xml:space="preserve">West Acres Animal Hospit           </t>
  </si>
  <si>
    <t>SR MARIETLIE</t>
  </si>
  <si>
    <t>Marietjie</t>
  </si>
  <si>
    <t>POD received from cell 0725308617 M</t>
  </si>
  <si>
    <t xml:space="preserve">Life Wilgeheuwel Private           </t>
  </si>
  <si>
    <t>MARION PUTTERILL</t>
  </si>
  <si>
    <t xml:space="preserve">dominic                       </t>
  </si>
  <si>
    <t xml:space="preserve">POD received from cell 0745495693 M     </t>
  </si>
  <si>
    <t>LICHT</t>
  </si>
  <si>
    <t>LICHTENBURG</t>
  </si>
  <si>
    <t xml:space="preserve">Lichtenburg Animal Hospit          </t>
  </si>
  <si>
    <t>MINNY</t>
  </si>
  <si>
    <t xml:space="preserve">RINA                          </t>
  </si>
  <si>
    <t xml:space="preserve">POD received from cell 0724798488 M     </t>
  </si>
  <si>
    <t>ASHLEY</t>
  </si>
  <si>
    <t>johan</t>
  </si>
  <si>
    <t>ALETTA</t>
  </si>
  <si>
    <t xml:space="preserve">Vishoek Medicross                  </t>
  </si>
  <si>
    <t>SR GLENDA</t>
  </si>
  <si>
    <t>Melissa</t>
  </si>
  <si>
    <t>GERMI</t>
  </si>
  <si>
    <t>GERMISTON</t>
  </si>
  <si>
    <t xml:space="preserve">Life Roseacres Hospital            </t>
  </si>
  <si>
    <t>MICHELLE DE BEER</t>
  </si>
  <si>
    <t>koketso</t>
  </si>
  <si>
    <t>SUJAYA</t>
  </si>
  <si>
    <t>LEP</t>
  </si>
  <si>
    <t>CONRAD</t>
  </si>
  <si>
    <t>Patricia</t>
  </si>
  <si>
    <t>FOCHV</t>
  </si>
  <si>
    <t>FOCHVILLE</t>
  </si>
  <si>
    <t xml:space="preserve">Leslie Williams Private Hospit     </t>
  </si>
  <si>
    <t>JOHANNAH</t>
  </si>
  <si>
    <t>Emelda</t>
  </si>
  <si>
    <t>POD received from cell 0713186291 M</t>
  </si>
  <si>
    <t xml:space="preserve">nomsa                         </t>
  </si>
  <si>
    <t xml:space="preserve">POD received from cell 0715155602 M     </t>
  </si>
  <si>
    <t xml:space="preserve">LIFE BEACON BAY PHARMACY           </t>
  </si>
  <si>
    <t>JENNY FIETZE</t>
  </si>
  <si>
    <t>Sivuyile</t>
  </si>
  <si>
    <t>avw</t>
  </si>
  <si>
    <t xml:space="preserve">Visiclin Eye Hospit                </t>
  </si>
  <si>
    <t>KARIEN</t>
  </si>
  <si>
    <t xml:space="preserve">Megan                         </t>
  </si>
  <si>
    <t xml:space="preserve">POD received from cell 0825995905 M     </t>
  </si>
  <si>
    <t xml:space="preserve">DJH DEFTY -STELLENBOSH PHARMAC     </t>
  </si>
  <si>
    <t>GLENDA LOUWN</t>
  </si>
  <si>
    <t xml:space="preserve">NETCARE CLINTON PHARMACY           </t>
  </si>
  <si>
    <t>LINDA TSHABALALA</t>
  </si>
  <si>
    <t>maadirah</t>
  </si>
  <si>
    <t>Isaac</t>
  </si>
  <si>
    <t>POD received from cell 0788774868 M</t>
  </si>
  <si>
    <t xml:space="preserve">Netcare Ferncrest Hospit           </t>
  </si>
  <si>
    <t>SAM SITHOLE</t>
  </si>
  <si>
    <t>Sam sithole</t>
  </si>
  <si>
    <t>POD received from cell 0717569233 M</t>
  </si>
  <si>
    <t xml:space="preserve">Netcare Alberlito Hosp.            </t>
  </si>
  <si>
    <t>NITESH</t>
  </si>
  <si>
    <t>Reshen</t>
  </si>
  <si>
    <t xml:space="preserve">Netcare St Annes Hospit Phy        </t>
  </si>
  <si>
    <t>CRYSTAL PILLAY</t>
  </si>
  <si>
    <t>NOMFA</t>
  </si>
  <si>
    <t>RUDOLPH</t>
  </si>
  <si>
    <t>POD received from cell 0722858767 M</t>
  </si>
  <si>
    <t xml:space="preserve">New Paradigm Electronics           </t>
  </si>
  <si>
    <t>LIZAMARIE</t>
  </si>
  <si>
    <t>lozanaan Kruger</t>
  </si>
  <si>
    <t xml:space="preserve">Sedi Medical Solutions             </t>
  </si>
  <si>
    <t>BANYANA</t>
  </si>
  <si>
    <t>Lindiwe</t>
  </si>
  <si>
    <t>POD received from cell 0614969417 M</t>
  </si>
  <si>
    <t>LINDA</t>
  </si>
  <si>
    <t>Yaseed</t>
  </si>
  <si>
    <t xml:space="preserve">HILLSIDE VETERINARY                </t>
  </si>
  <si>
    <t>MICHELLE</t>
  </si>
  <si>
    <t>SIM</t>
  </si>
  <si>
    <t>KNYSN</t>
  </si>
  <si>
    <t>KNYSNA</t>
  </si>
  <si>
    <t xml:space="preserve">WC HEALTH KNYSNA Hospit            </t>
  </si>
  <si>
    <t>B.KITCHING</t>
  </si>
  <si>
    <t xml:space="preserve">Herbert                       </t>
  </si>
  <si>
    <t xml:space="preserve">Zuid Afrikaanse Hospit             </t>
  </si>
  <si>
    <t>JOSPHINAH</t>
  </si>
  <si>
    <t xml:space="preserve">Douglas                       </t>
  </si>
  <si>
    <t xml:space="preserve">POD received from cell 0607774851 M     </t>
  </si>
  <si>
    <t xml:space="preserve">DJH DEFTY -WELKOM MEULEN PHARM     </t>
  </si>
  <si>
    <t>SIMONE SCHEEPERS</t>
  </si>
  <si>
    <t>SAM</t>
  </si>
  <si>
    <t xml:space="preserve">Fernridge Veterinary Clinic        </t>
  </si>
  <si>
    <t>MARINA</t>
  </si>
  <si>
    <t>manna</t>
  </si>
  <si>
    <t>POD received from cell 0797027751 M</t>
  </si>
  <si>
    <t>Carine</t>
  </si>
  <si>
    <t>MONIQUE</t>
  </si>
  <si>
    <t>fikile</t>
  </si>
  <si>
    <t>Thakgalo</t>
  </si>
  <si>
    <t>POD received from cell 0608181653 M</t>
  </si>
  <si>
    <t>modiila</t>
  </si>
  <si>
    <t>tabhita</t>
  </si>
  <si>
    <t xml:space="preserve">Urology Hospit Pharma              </t>
  </si>
  <si>
    <t>CHARMAINE</t>
  </si>
  <si>
    <t>Evans  Pharmacy</t>
  </si>
  <si>
    <t>BOX SUTURES-1</t>
  </si>
  <si>
    <t xml:space="preserve">Life Cosmos Hospit                 </t>
  </si>
  <si>
    <t>NINETTE</t>
  </si>
  <si>
    <t>William</t>
  </si>
  <si>
    <t>SONIQUE</t>
  </si>
  <si>
    <t>Johanna</t>
  </si>
  <si>
    <t>BOX SUTURES-8</t>
  </si>
  <si>
    <t xml:space="preserve">Netcare Kuilsriver Hospital Ma     </t>
  </si>
  <si>
    <t>MATTHEW</t>
  </si>
  <si>
    <t>Jandre</t>
  </si>
  <si>
    <t xml:space="preserve">Witbank Veterinary Hospit          </t>
  </si>
  <si>
    <t>MELANDRIE</t>
  </si>
  <si>
    <t>bianca</t>
  </si>
  <si>
    <t xml:space="preserve">LETABA HOSPITAL                    </t>
  </si>
  <si>
    <t>lebogang</t>
  </si>
  <si>
    <t>POD received from cell 0732125467 M</t>
  </si>
  <si>
    <t>POTGI</t>
  </si>
  <si>
    <t>POTGIETERSRUS</t>
  </si>
  <si>
    <t xml:space="preserve">Mokopane Hospit                    </t>
  </si>
  <si>
    <t>STORES</t>
  </si>
  <si>
    <t>SHAKU R J</t>
  </si>
  <si>
    <t>POD received from cell 0736189978 M</t>
  </si>
  <si>
    <t xml:space="preserve">Netcare Femina Hospit              </t>
  </si>
  <si>
    <t>PATIENCE</t>
  </si>
  <si>
    <t xml:space="preserve">patience                      </t>
  </si>
  <si>
    <t xml:space="preserve">POD received from cell 0763930183 M     </t>
  </si>
  <si>
    <t>BLOE1</t>
  </si>
  <si>
    <t>BLOEMFONTEIN</t>
  </si>
  <si>
    <t xml:space="preserve">Busamed                            </t>
  </si>
  <si>
    <t>MZUVUKILE</t>
  </si>
  <si>
    <t>MPHO PITSO</t>
  </si>
  <si>
    <t>POD received from cell 0784452502 M</t>
  </si>
  <si>
    <t>VICTO</t>
  </si>
  <si>
    <t>VICTORIA WEST</t>
  </si>
  <si>
    <t xml:space="preserve">BJ KEMPEN CHC                      </t>
  </si>
  <si>
    <t>HLONITSHIWE</t>
  </si>
  <si>
    <t>Wiseman</t>
  </si>
  <si>
    <t>POD received from cell 0769790129 M</t>
  </si>
  <si>
    <t xml:space="preserve">Netcare St Augustine s Hospita     </t>
  </si>
  <si>
    <t>LYLE NAIDOO</t>
  </si>
  <si>
    <t>xolani</t>
  </si>
  <si>
    <t>POD received from cell 0764962951 M</t>
  </si>
  <si>
    <t>CHARLOTTE</t>
  </si>
  <si>
    <t>POTEGO</t>
  </si>
  <si>
    <t xml:space="preserve">Netcare Umhlanga Hospit            </t>
  </si>
  <si>
    <t>INNOCENT</t>
  </si>
  <si>
    <t>CLAUDINE</t>
  </si>
  <si>
    <t xml:space="preserve">NARKOS PRAKTYK                     </t>
  </si>
  <si>
    <t>LIDA</t>
  </si>
  <si>
    <t>TRACEY COETZEE</t>
  </si>
  <si>
    <t>JOHN</t>
  </si>
  <si>
    <t xml:space="preserve">Netcare Akasia Hospit Phy          </t>
  </si>
  <si>
    <t>MATSHEKO</t>
  </si>
  <si>
    <t>Matsheko</t>
  </si>
  <si>
    <t>POD received from cell 0720506267 M</t>
  </si>
  <si>
    <t>Craig</t>
  </si>
  <si>
    <t>RICHARD</t>
  </si>
  <si>
    <t>POD received from cell 0766992819 M</t>
  </si>
  <si>
    <t>GRIQU</t>
  </si>
  <si>
    <t>GRIQUATOWN</t>
  </si>
  <si>
    <t xml:space="preserve">GRIEKWASTAD CHC                    </t>
  </si>
  <si>
    <t>GRIEKWASTAD CHC</t>
  </si>
  <si>
    <t>POD received from cell 0766619614 M</t>
  </si>
  <si>
    <t xml:space="preserve">Blue Hills Veterinary Hospit       </t>
  </si>
  <si>
    <t>KIRSTIN</t>
  </si>
  <si>
    <t>Cathy</t>
  </si>
  <si>
    <t>POD received from cell 0607554553 M</t>
  </si>
  <si>
    <t>Bianca</t>
  </si>
  <si>
    <t>POD received from cell 0769043110 M</t>
  </si>
  <si>
    <t>WORCE</t>
  </si>
  <si>
    <t>WORCESTER</t>
  </si>
  <si>
    <t xml:space="preserve">Mediclinic Worcester               </t>
  </si>
  <si>
    <t>CHIZA</t>
  </si>
  <si>
    <t xml:space="preserve">g kotze                       </t>
  </si>
  <si>
    <t xml:space="preserve">POD received from cell 0651489956 M     </t>
  </si>
  <si>
    <t>ELMARIE</t>
  </si>
  <si>
    <t>Anri</t>
  </si>
  <si>
    <t>POD received from cell 0761285291 M</t>
  </si>
  <si>
    <t xml:space="preserve">Life Brenthurst Hospital Phy       </t>
  </si>
  <si>
    <t>SOLOMON</t>
  </si>
  <si>
    <t>Herbert</t>
  </si>
  <si>
    <t>POD received from cell 0822621815 M</t>
  </si>
  <si>
    <t xml:space="preserve">Bheki Mangeni                      </t>
  </si>
  <si>
    <t>LIZZIE</t>
  </si>
  <si>
    <t xml:space="preserve">Jacobs                        </t>
  </si>
  <si>
    <t>TES</t>
  </si>
  <si>
    <t xml:space="preserve">POD received from cell 0827078103 M     </t>
  </si>
  <si>
    <t xml:space="preserve">North West Prov.Dept of            </t>
  </si>
  <si>
    <t>STANLEY</t>
  </si>
  <si>
    <t>vuyokazi</t>
  </si>
  <si>
    <t>POD received from cell 0768823309 M</t>
  </si>
  <si>
    <t>SIMONE</t>
  </si>
  <si>
    <t>TEDDY</t>
  </si>
  <si>
    <t>Thabiso</t>
  </si>
  <si>
    <t>wiseman</t>
  </si>
  <si>
    <t>Julie</t>
  </si>
  <si>
    <t>mohau</t>
  </si>
  <si>
    <t>PAD</t>
  </si>
  <si>
    <t>HEID2</t>
  </si>
  <si>
    <t>HEIDELBERG (TVL)</t>
  </si>
  <si>
    <t xml:space="preserve">Life Suikerbosrand Hospital        </t>
  </si>
  <si>
    <t>CHRISTINE BEYERS</t>
  </si>
  <si>
    <t>Althea</t>
  </si>
  <si>
    <t>cch</t>
  </si>
  <si>
    <t>POD received from cell 0815199139 M</t>
  </si>
  <si>
    <t xml:space="preserve">CURE DAY HOSPITALS                 </t>
  </si>
  <si>
    <t>c piers</t>
  </si>
  <si>
    <t xml:space="preserve">STRAND ANIMAL HOSPITAL             </t>
  </si>
  <si>
    <t>JEHIEL</t>
  </si>
  <si>
    <t>L NILAND</t>
  </si>
  <si>
    <t>BOX SUTURES-10</t>
  </si>
  <si>
    <t xml:space="preserve">Life St Georges Hospit             </t>
  </si>
  <si>
    <t>LOLETTA</t>
  </si>
  <si>
    <t>jason</t>
  </si>
  <si>
    <t xml:space="preserve">Disa Med Durbanville Pharmacy      </t>
  </si>
  <si>
    <t>JOSEPH LUDORF</t>
  </si>
  <si>
    <t>Lucreacia</t>
  </si>
  <si>
    <t>POD received from cell 0738726261 M</t>
  </si>
  <si>
    <t xml:space="preserve">Bryanston Avian Exotic             </t>
  </si>
  <si>
    <t>DAELENE</t>
  </si>
  <si>
    <t>m marengo</t>
  </si>
  <si>
    <t>POD received from cell 0729564722 M</t>
  </si>
  <si>
    <t>Russell</t>
  </si>
  <si>
    <t>PRISCILLA</t>
  </si>
  <si>
    <t>zurinda</t>
  </si>
  <si>
    <t>MADELEIN</t>
  </si>
  <si>
    <t>warren</t>
  </si>
  <si>
    <t>GELUK</t>
  </si>
  <si>
    <t>GELUKWAARTS</t>
  </si>
  <si>
    <t xml:space="preserve">Netcare Kroon Pharma               </t>
  </si>
  <si>
    <t>MAIN PHARMACY</t>
  </si>
  <si>
    <t>C Beedler</t>
  </si>
  <si>
    <t>FLYER SUTURE-3</t>
  </si>
  <si>
    <t xml:space="preserve">SKYNET EAST LONDON                 </t>
  </si>
  <si>
    <t>HAYLEY</t>
  </si>
  <si>
    <t>HARY</t>
  </si>
  <si>
    <t>Hold for Collection</t>
  </si>
  <si>
    <t>AVW</t>
  </si>
  <si>
    <t>POD received from cell 0734775152 M</t>
  </si>
  <si>
    <t>SUTURE SAMPLES</t>
  </si>
  <si>
    <t>HERMA</t>
  </si>
  <si>
    <t>HERMANUS</t>
  </si>
  <si>
    <t xml:space="preserve">Disa Med Pharmacy Hermanus         </t>
  </si>
  <si>
    <t>NITA</t>
  </si>
  <si>
    <t>illeg</t>
  </si>
  <si>
    <t>POD received from cell 0631438015 M</t>
  </si>
  <si>
    <t>cairin</t>
  </si>
  <si>
    <t xml:space="preserve">Advanced Durbanville               </t>
  </si>
  <si>
    <t>ANKIA</t>
  </si>
  <si>
    <t>W Tula</t>
  </si>
  <si>
    <t>FLYER SUTRURES-3</t>
  </si>
  <si>
    <t>s steel</t>
  </si>
  <si>
    <t xml:space="preserve">Cure Day Clinic Midstream          </t>
  </si>
  <si>
    <t>JERELDA</t>
  </si>
  <si>
    <t>jerelda</t>
  </si>
  <si>
    <t>POD received from cell 0833616148 M</t>
  </si>
  <si>
    <t xml:space="preserve">LIFE ENTABENI Hospit               </t>
  </si>
  <si>
    <t>RAKSHA</t>
  </si>
  <si>
    <t>Elaine</t>
  </si>
  <si>
    <t xml:space="preserve">Life Fourways Hospital             </t>
  </si>
  <si>
    <t>CHIDO CHAUKE</t>
  </si>
  <si>
    <t xml:space="preserve">Tumi                          </t>
  </si>
  <si>
    <t xml:space="preserve">POD received from cell 0733622001 M     </t>
  </si>
  <si>
    <t xml:space="preserve">Africa Healthcare                  </t>
  </si>
  <si>
    <t>MAKHABANI</t>
  </si>
  <si>
    <t>KIM GRAUSS</t>
  </si>
  <si>
    <t>jeffry</t>
  </si>
  <si>
    <t>alan</t>
  </si>
  <si>
    <t>POD received from cell 0738058187 M</t>
  </si>
  <si>
    <t>FLYER SUTURES6</t>
  </si>
  <si>
    <t xml:space="preserve">Andrew                        </t>
  </si>
  <si>
    <t xml:space="preserve">POD received from cell 0726258782 M     </t>
  </si>
  <si>
    <t>LOURENS OBERHOLZER</t>
  </si>
  <si>
    <t xml:space="preserve">Kiaat Hospitaal Pharmacy           </t>
  </si>
  <si>
    <t>PATRICK</t>
  </si>
  <si>
    <t>thandeka</t>
  </si>
  <si>
    <t>POD received from cell 0677183488 M</t>
  </si>
  <si>
    <t>Indessan</t>
  </si>
  <si>
    <t>carine</t>
  </si>
  <si>
    <t>FLYER SUTURES-2`</t>
  </si>
  <si>
    <t>HARDUS POTGIETER</t>
  </si>
  <si>
    <t>Rudolph</t>
  </si>
  <si>
    <t>HOOPS</t>
  </si>
  <si>
    <t>HOOPSTAD</t>
  </si>
  <si>
    <t xml:space="preserve">Hoopstad Mohau Hospit              </t>
  </si>
  <si>
    <t>Pd kgare</t>
  </si>
  <si>
    <t>POD received from cell 0721906329 M</t>
  </si>
  <si>
    <t>Happiness</t>
  </si>
  <si>
    <t xml:space="preserve">Phekolong Hospit                   </t>
  </si>
  <si>
    <t>A SCHNEIDER</t>
  </si>
  <si>
    <t>ERNEST</t>
  </si>
  <si>
    <t>HARRI</t>
  </si>
  <si>
    <t>HARRISMITH</t>
  </si>
  <si>
    <t xml:space="preserve">HARRISMITH HOSPITAL                </t>
  </si>
  <si>
    <t>ETHERRON</t>
  </si>
  <si>
    <t>MODIEHI</t>
  </si>
  <si>
    <t>POD received from cell 0833135866 M</t>
  </si>
  <si>
    <t xml:space="preserve">Pelonomi Hospit                    </t>
  </si>
  <si>
    <t>PHARMACY-J COMBRINK</t>
  </si>
  <si>
    <t>NATESHA</t>
  </si>
  <si>
    <t>PETR2</t>
  </si>
  <si>
    <t>PETRUSBURG</t>
  </si>
  <si>
    <t xml:space="preserve">PETRUSBURG COMMUNITY HEALTH CE     </t>
  </si>
  <si>
    <t>conradie</t>
  </si>
  <si>
    <t>POD received from cell 0603113109 M</t>
  </si>
  <si>
    <t xml:space="preserve">Mediclinic  S ton Pharma           </t>
  </si>
  <si>
    <t>COMFORT-PHARMACY</t>
  </si>
  <si>
    <t>Marius</t>
  </si>
  <si>
    <t xml:space="preserve">Clinix Botshelong Hospit           </t>
  </si>
  <si>
    <t>Mduduzi</t>
  </si>
  <si>
    <t>POD received from cell 0676928033 M</t>
  </si>
  <si>
    <t xml:space="preserve">Port Elizabeth Provincial          </t>
  </si>
  <si>
    <t>CINDY</t>
  </si>
  <si>
    <t>GEORGE VOORTMAN</t>
  </si>
  <si>
    <t>Syabonga</t>
  </si>
  <si>
    <t>JASON</t>
  </si>
  <si>
    <t>kgaphola</t>
  </si>
  <si>
    <t xml:space="preserve">LIFE WILGEHEUWEL PHARMACY          </t>
  </si>
  <si>
    <t>samu</t>
  </si>
  <si>
    <t>POD received from cell 0677958815 M</t>
  </si>
  <si>
    <t xml:space="preserve">BETHLEHEM MC Day Theatre           </t>
  </si>
  <si>
    <t>MALEEN</t>
  </si>
  <si>
    <t>RENE</t>
  </si>
  <si>
    <t xml:space="preserve">Milnerton Medi Clinic Pharma       </t>
  </si>
  <si>
    <t>chantal</t>
  </si>
  <si>
    <t xml:space="preserve">LIFE CHATSMED GARDEN  PHY          </t>
  </si>
  <si>
    <t>Venusha</t>
  </si>
  <si>
    <t>Quewin</t>
  </si>
  <si>
    <t>POD received from cell 0732237417 M</t>
  </si>
  <si>
    <t>abby</t>
  </si>
  <si>
    <t>LOURENS</t>
  </si>
  <si>
    <t xml:space="preserve">SIGNATURE                     </t>
  </si>
  <si>
    <t xml:space="preserve">POD received from cell 0676928033 M     </t>
  </si>
  <si>
    <t>OUDTS</t>
  </si>
  <si>
    <t>OUDTSHOORN</t>
  </si>
  <si>
    <t xml:space="preserve">WC Health Oudtshoorn Hospit        </t>
  </si>
  <si>
    <t>LASHE MOUTON</t>
  </si>
  <si>
    <t>d willemse</t>
  </si>
  <si>
    <t xml:space="preserve">Lowveld Vetcare Animal             </t>
  </si>
  <si>
    <t>FRANSIE</t>
  </si>
  <si>
    <t>Nicole</t>
  </si>
  <si>
    <t xml:space="preserve">Richards Bay Medical Institute     </t>
  </si>
  <si>
    <t>CHARLENE CHETTY</t>
  </si>
  <si>
    <t>Charlene</t>
  </si>
  <si>
    <t xml:space="preserve">WC Health Somerset Hospit          </t>
  </si>
  <si>
    <t>Gavin</t>
  </si>
  <si>
    <t>POD received from cell 0616034769 M</t>
  </si>
  <si>
    <t xml:space="preserve">GL Staikos (Pty) Ltd               </t>
  </si>
  <si>
    <t>JERUSHA</t>
  </si>
  <si>
    <t>natasha</t>
  </si>
  <si>
    <t>POD received from cell 0797318730 M</t>
  </si>
  <si>
    <t>HLUHL</t>
  </si>
  <si>
    <t>HLUHLUWE</t>
  </si>
  <si>
    <t xml:space="preserve">Manguzi Hospit                     </t>
  </si>
  <si>
    <t>B.MTHEMBU</t>
  </si>
  <si>
    <t>LUNGANI GCABA</t>
  </si>
  <si>
    <t>HERMAN</t>
  </si>
  <si>
    <t>Rudzani</t>
  </si>
  <si>
    <t xml:space="preserve">STERLIZER TECHNOLOGIES             </t>
  </si>
  <si>
    <t>JOY</t>
  </si>
  <si>
    <t>SUREN</t>
  </si>
  <si>
    <t>POD received from cell 0748410312 M</t>
  </si>
  <si>
    <t xml:space="preserve">MILLNERS DENTAL SUPPLIERS          </t>
  </si>
  <si>
    <t>ZAHIRAH</t>
  </si>
  <si>
    <t>Yanga</t>
  </si>
  <si>
    <t xml:space="preserve">WALMER VET HOSPITAL                </t>
  </si>
  <si>
    <t>CHERI ROPER</t>
  </si>
  <si>
    <t>M Boch</t>
  </si>
  <si>
    <t>POD received from cell 0644881838 M</t>
  </si>
  <si>
    <t xml:space="preserve">Umhlanga Hospit                    </t>
  </si>
  <si>
    <t>Claudine</t>
  </si>
  <si>
    <t xml:space="preserve">SGR Medical Supplies               </t>
  </si>
  <si>
    <t>SMANGELE</t>
  </si>
  <si>
    <t xml:space="preserve">Marshall                      </t>
  </si>
  <si>
    <t xml:space="preserve">POD received from cell 0665730748 M     </t>
  </si>
  <si>
    <t xml:space="preserve">Rivonia Village Vet - COD ACC      </t>
  </si>
  <si>
    <t>KIRSTY</t>
  </si>
  <si>
    <t>Angie</t>
  </si>
  <si>
    <t>POD received from cell 0796796751 M</t>
  </si>
  <si>
    <t>dipela</t>
  </si>
  <si>
    <t xml:space="preserve">BLUE WHITE MEDICAL                 </t>
  </si>
  <si>
    <t>hewellyn</t>
  </si>
  <si>
    <t>POD received from cell 0723623160 M</t>
  </si>
  <si>
    <t>MARION</t>
  </si>
  <si>
    <t>POD received from cell 0780226622 M</t>
  </si>
  <si>
    <t>VENUSHA</t>
  </si>
  <si>
    <t xml:space="preserve">W Tula                        </t>
  </si>
  <si>
    <t xml:space="preserve">POD received from cell 0738726261 M     </t>
  </si>
  <si>
    <t xml:space="preserve">ILLEG                         </t>
  </si>
  <si>
    <t xml:space="preserve">ITC SERVICES PTY LTD               </t>
  </si>
  <si>
    <t>EUGENE</t>
  </si>
  <si>
    <t>CARLI</t>
  </si>
  <si>
    <t>POD received from cell 0729152915 M</t>
  </si>
  <si>
    <t xml:space="preserve">WC Health Helderberg Hospit        </t>
  </si>
  <si>
    <t>MARIETTE</t>
  </si>
  <si>
    <t>Zandre</t>
  </si>
  <si>
    <t xml:space="preserve">WC HEALTH PAARL Hospit             </t>
  </si>
  <si>
    <t>MRS M LUDICK</t>
  </si>
  <si>
    <t>T Hendricks</t>
  </si>
  <si>
    <t>POD received from cell 0730260841 M</t>
  </si>
  <si>
    <t>Sam</t>
  </si>
  <si>
    <t xml:space="preserve">Disa Med Louis Leipoldt            </t>
  </si>
  <si>
    <t>BERENICE</t>
  </si>
  <si>
    <t>Jade</t>
  </si>
  <si>
    <t>POD received from cell 0615921397 M</t>
  </si>
  <si>
    <t>Tanya</t>
  </si>
  <si>
    <t>JULIAN</t>
  </si>
  <si>
    <t xml:space="preserve">Netcare Unitas Hospit              </t>
  </si>
  <si>
    <t>vivian</t>
  </si>
  <si>
    <t>POD received from cell 0799731759 M</t>
  </si>
  <si>
    <t>BOX SUTURES-14</t>
  </si>
  <si>
    <t>HALEY</t>
  </si>
  <si>
    <t>Late linehaul</t>
  </si>
  <si>
    <t>raw</t>
  </si>
  <si>
    <t xml:space="preserve">ASPIRATA                           </t>
  </si>
  <si>
    <t>J PILLAY</t>
  </si>
  <si>
    <t>smiley</t>
  </si>
  <si>
    <t>glenda</t>
  </si>
  <si>
    <t xml:space="preserve">Botshilu Private Hospit            </t>
  </si>
  <si>
    <t>LEBO</t>
  </si>
  <si>
    <t>thabo</t>
  </si>
  <si>
    <t>POD received from cell 0769126100 M</t>
  </si>
  <si>
    <t>david</t>
  </si>
  <si>
    <t>let</t>
  </si>
  <si>
    <t>LEON</t>
  </si>
  <si>
    <t xml:space="preserve">Thelle Mogoarane Hospit            </t>
  </si>
  <si>
    <t xml:space="preserve">Xolane                        </t>
  </si>
  <si>
    <t xml:space="preserve">Mediclinic Victoria                </t>
  </si>
  <si>
    <t>LANEDHA</t>
  </si>
  <si>
    <t>Zama</t>
  </si>
  <si>
    <t>CALED</t>
  </si>
  <si>
    <t>CALEDON</t>
  </si>
  <si>
    <t xml:space="preserve">WC Health Caledon                  </t>
  </si>
  <si>
    <t>POD received from cell 0731554347 M</t>
  </si>
  <si>
    <t xml:space="preserve">CORMED PRIVATE HOSPITAL            </t>
  </si>
  <si>
    <t>Frieda Olivier</t>
  </si>
  <si>
    <t>Chrisna</t>
  </si>
  <si>
    <t>VRYHE</t>
  </si>
  <si>
    <t>VRYHEID</t>
  </si>
  <si>
    <t xml:space="preserve">Abaqulusi Private Hospit           </t>
  </si>
  <si>
    <t>SDUMO</t>
  </si>
  <si>
    <t>POD received from cell 0785988150 M</t>
  </si>
  <si>
    <t>Bessie Posatumus</t>
  </si>
  <si>
    <t xml:space="preserve">Dora Nginza Hospit                 </t>
  </si>
  <si>
    <t>sabulela</t>
  </si>
  <si>
    <t>POD received from cell 0726203296 M</t>
  </si>
  <si>
    <t xml:space="preserve">SERVE-U-Med SA                     </t>
  </si>
  <si>
    <t>PAUL</t>
  </si>
  <si>
    <t>janny</t>
  </si>
  <si>
    <t>JANSE</t>
  </si>
  <si>
    <t>JANSENVILLE</t>
  </si>
  <si>
    <t xml:space="preserve">SAWAS Memorial Hospit              </t>
  </si>
  <si>
    <t>Greth</t>
  </si>
  <si>
    <t>JOSEPHINAH</t>
  </si>
  <si>
    <t>DOUGLAS  PHARMACY</t>
  </si>
  <si>
    <t>ANITA SEEGER</t>
  </si>
  <si>
    <t>MAIN THEARTE</t>
  </si>
  <si>
    <t>CECIL</t>
  </si>
  <si>
    <t>les</t>
  </si>
  <si>
    <t xml:space="preserve">Netcare Rehabilitation Hospit      </t>
  </si>
  <si>
    <t>SYLVIA</t>
  </si>
  <si>
    <t>sylvia</t>
  </si>
  <si>
    <t>POD received from cell 0606897960 M</t>
  </si>
  <si>
    <t>BOX MED EQUIPMEN</t>
  </si>
  <si>
    <t>RAKSHA MISTREY</t>
  </si>
  <si>
    <t>HOWIC</t>
  </si>
  <si>
    <t>HOWICK</t>
  </si>
  <si>
    <t xml:space="preserve">UMGENI HOSPITAL                    </t>
  </si>
  <si>
    <t>MRS N RAMCHARAN</t>
  </si>
  <si>
    <t>ANDILE</t>
  </si>
  <si>
    <t xml:space="preserve">Lubbe                         </t>
  </si>
  <si>
    <t xml:space="preserve">POD received from cell 0713186291 M     </t>
  </si>
  <si>
    <t xml:space="preserve">Morningside Medi Clinic Pharma     </t>
  </si>
  <si>
    <t>Mathilda</t>
  </si>
  <si>
    <t>POD received from cell 0725230163 M</t>
  </si>
  <si>
    <t>BOX SUTURES-63</t>
  </si>
  <si>
    <t xml:space="preserve">WC HEALTH LENTEGEUR HOSPITAL       </t>
  </si>
  <si>
    <t>MR W MATHEE</t>
  </si>
  <si>
    <t>Client refused delivery</t>
  </si>
  <si>
    <t>BOX SUTURES-36</t>
  </si>
  <si>
    <t xml:space="preserve">BUSAMED BRAM FISHER INT AIRPOR     </t>
  </si>
  <si>
    <t>COBIE</t>
  </si>
  <si>
    <t>UPING</t>
  </si>
  <si>
    <t>UPINGTON</t>
  </si>
  <si>
    <t xml:space="preserve">Upington Mediclinic                </t>
  </si>
  <si>
    <t>FERICKA</t>
  </si>
  <si>
    <t>VICTORIA</t>
  </si>
  <si>
    <t>POD received from cell 0611162104 M</t>
  </si>
  <si>
    <t>CHOULETTE</t>
  </si>
  <si>
    <t xml:space="preserve">Netcare Bougainville               </t>
  </si>
  <si>
    <t>y mathee</t>
  </si>
  <si>
    <t>POD received from cell 0833522045 M</t>
  </si>
  <si>
    <t xml:space="preserve">Helen Joseph Hospit                </t>
  </si>
  <si>
    <t>busi</t>
  </si>
  <si>
    <t>BOX SUTURES-100</t>
  </si>
  <si>
    <t xml:space="preserve">David                         </t>
  </si>
  <si>
    <t xml:space="preserve">PORT ELIZEBETH PHARM               </t>
  </si>
  <si>
    <t>LIEZEL HANSEN</t>
  </si>
  <si>
    <t>m badenstein</t>
  </si>
  <si>
    <t xml:space="preserve">VIDAMED DAY HOSPITAL               </t>
  </si>
  <si>
    <t>MELANIE</t>
  </si>
  <si>
    <t xml:space="preserve">Melanie                       </t>
  </si>
  <si>
    <t>yolanda</t>
  </si>
  <si>
    <t>SEEMA</t>
  </si>
  <si>
    <t>seema</t>
  </si>
  <si>
    <t xml:space="preserve">SPRINGS MANUFACTURERS OF SA        </t>
  </si>
  <si>
    <t xml:space="preserve">GABIER MEDICAL                     </t>
  </si>
  <si>
    <t>EHSTER</t>
  </si>
  <si>
    <t>PENWELL</t>
  </si>
  <si>
    <t>LAYLA</t>
  </si>
  <si>
    <t xml:space="preserve">MTUNZINI VET Hospit                </t>
  </si>
  <si>
    <t>RONELLE</t>
  </si>
  <si>
    <t>ANNIE</t>
  </si>
  <si>
    <t>KRUGE</t>
  </si>
  <si>
    <t>KRUGERSDORP</t>
  </si>
  <si>
    <t xml:space="preserve">Netcare Krugersdorp Pharma         </t>
  </si>
  <si>
    <t>solly</t>
  </si>
  <si>
    <t>POD received from cell 0727881903 M</t>
  </si>
  <si>
    <t>mpho</t>
  </si>
  <si>
    <t>BOX SUTURES-6</t>
  </si>
  <si>
    <t>JOSEPH</t>
  </si>
  <si>
    <t xml:space="preserve">B Horn                        </t>
  </si>
  <si>
    <t>Flyer Sutures-1</t>
  </si>
  <si>
    <t>RAKHEE</t>
  </si>
  <si>
    <t>Stevens</t>
  </si>
  <si>
    <t>POD received from cell 0607774851 M</t>
  </si>
  <si>
    <t>FLYER SUTUIRES-2</t>
  </si>
  <si>
    <t>VRED3</t>
  </si>
  <si>
    <t>VREDENBURG</t>
  </si>
  <si>
    <t xml:space="preserve">Life West Coast Private Hospit     </t>
  </si>
  <si>
    <t>ELNETTE</t>
  </si>
  <si>
    <t>JAN</t>
  </si>
  <si>
    <t xml:space="preserve">Netcare Greenacres Hospit          </t>
  </si>
  <si>
    <t>anelisa</t>
  </si>
  <si>
    <t xml:space="preserve">Life Bedford Gardens Pharmacy      </t>
  </si>
  <si>
    <t>SANRIKA</t>
  </si>
  <si>
    <t>Siphiwe</t>
  </si>
  <si>
    <t>POD received from cell 0818590343 M</t>
  </si>
  <si>
    <t xml:space="preserve">SKYNET PORT ELIZABETH DEPOT        </t>
  </si>
  <si>
    <t>MARDEN</t>
  </si>
  <si>
    <t>RAW</t>
  </si>
  <si>
    <t xml:space="preserve">Questmed Clinix Lesedi             </t>
  </si>
  <si>
    <t>LEE</t>
  </si>
  <si>
    <t>POD received from cell 0715201240 M</t>
  </si>
  <si>
    <t xml:space="preserve">Medhold Africa   Projects          </t>
  </si>
  <si>
    <t>GLORIA</t>
  </si>
  <si>
    <t>Golden</t>
  </si>
  <si>
    <t>POD received from cell 0719533928 M</t>
  </si>
  <si>
    <t xml:space="preserve">Krugersdorp Private Hospit         </t>
  </si>
  <si>
    <t>GREGORY</t>
  </si>
  <si>
    <t>k jolly</t>
  </si>
  <si>
    <t xml:space="preserve">HILLBROW COMMUNITY HEALTH CENT     </t>
  </si>
  <si>
    <t>Busisiwe</t>
  </si>
  <si>
    <t>POD received from cell 0724566231 M</t>
  </si>
  <si>
    <t>SERVICE CENTRE</t>
  </si>
  <si>
    <t>FRANS</t>
  </si>
  <si>
    <t>Megan</t>
  </si>
  <si>
    <t xml:space="preserve">LIFE EMPANGENI PHY                 </t>
  </si>
  <si>
    <t>TERESA</t>
  </si>
  <si>
    <t>BOX SUTURES-18</t>
  </si>
  <si>
    <t>Abby</t>
  </si>
  <si>
    <t xml:space="preserve">MOSSELBAAI MARKOSE                 </t>
  </si>
  <si>
    <t>DR J GLDENHUYS</t>
  </si>
  <si>
    <t>anelienne</t>
  </si>
  <si>
    <t xml:space="preserve">GABLER MEDICAL PE                  </t>
  </si>
  <si>
    <t>HALEY MARDEN</t>
  </si>
  <si>
    <t>chrisca</t>
  </si>
  <si>
    <t>POD received from cell 0611615708 M</t>
  </si>
  <si>
    <t>E wessels</t>
  </si>
  <si>
    <t xml:space="preserve">GABLER  MEDICAL                    </t>
  </si>
  <si>
    <t>PLEASE CALL TRACEY COETZEE 081 446 7324</t>
  </si>
  <si>
    <t>T.COETZEE</t>
  </si>
  <si>
    <t>PATRICI A</t>
  </si>
  <si>
    <t>the</t>
  </si>
  <si>
    <t>POD received from cell 0812321835 M</t>
  </si>
  <si>
    <t xml:space="preserve">Dr George Mukhari Hospit           </t>
  </si>
  <si>
    <t>TRANSIT -UNIT</t>
  </si>
  <si>
    <t xml:space="preserve">Kalafong Hospit                    </t>
  </si>
  <si>
    <t>WINNIE</t>
  </si>
  <si>
    <t xml:space="preserve">Midvaal Private Hospit             </t>
  </si>
  <si>
    <t>RONEL</t>
  </si>
  <si>
    <t xml:space="preserve">khayelitsha Surgical Clinic        </t>
  </si>
  <si>
    <t>LAMEEZ</t>
  </si>
  <si>
    <t>Thaka</t>
  </si>
  <si>
    <t>POD received from cell 0656195417 M</t>
  </si>
  <si>
    <t xml:space="preserve">Life Brooklyn Day Hospit           </t>
  </si>
  <si>
    <t>IBAH</t>
  </si>
  <si>
    <t>Martha</t>
  </si>
  <si>
    <t xml:space="preserve">NORTH WEST PROVINCIAL GOVT.        </t>
  </si>
  <si>
    <t xml:space="preserve">Linden Veterinary Clinic           </t>
  </si>
  <si>
    <t>KATE</t>
  </si>
  <si>
    <t>LAL SINGH</t>
  </si>
  <si>
    <t>Siyethemba</t>
  </si>
  <si>
    <t>Antolene</t>
  </si>
  <si>
    <t>LENA</t>
  </si>
  <si>
    <t xml:space="preserve">Simon                         </t>
  </si>
  <si>
    <t>TERESA KILLICK</t>
  </si>
  <si>
    <t>sifiso</t>
  </si>
  <si>
    <t xml:space="preserve">Carine                        </t>
  </si>
  <si>
    <t xml:space="preserve">Life Kingsbury Hospital            </t>
  </si>
  <si>
    <t>HUSHENDREE NAICKER</t>
  </si>
  <si>
    <t xml:space="preserve">Milton                        </t>
  </si>
  <si>
    <t xml:space="preserve">POD received from cell 0607649891 M     </t>
  </si>
  <si>
    <t>SHADRACK</t>
  </si>
  <si>
    <t>BOX SUTURES-16</t>
  </si>
  <si>
    <t>Jerome</t>
  </si>
  <si>
    <t>TEBOHO</t>
  </si>
  <si>
    <t>POD received from cell 0681856479 M</t>
  </si>
  <si>
    <t>Valley Farm Animal Hospit</t>
  </si>
  <si>
    <t>BOX SUTURES-26</t>
  </si>
  <si>
    <t>LOLETTA STANDER</t>
  </si>
  <si>
    <t xml:space="preserve">jason                         </t>
  </si>
  <si>
    <t xml:space="preserve">POD received from cell 0681457540 M     </t>
  </si>
  <si>
    <t xml:space="preserve">alan                          </t>
  </si>
  <si>
    <t xml:space="preserve">POD received from cell 0738058187 M     </t>
  </si>
  <si>
    <t xml:space="preserve">AHMED AlKadi Pharmacy              </t>
  </si>
  <si>
    <t>CASSIM HOOSEN</t>
  </si>
  <si>
    <t>waseem</t>
  </si>
  <si>
    <t>vorster</t>
  </si>
  <si>
    <t>PETRO NAUDE</t>
  </si>
  <si>
    <t>mare</t>
  </si>
  <si>
    <t>Appointment required</t>
  </si>
  <si>
    <t>amt</t>
  </si>
  <si>
    <t>CARNA</t>
  </si>
  <si>
    <t>CARNARVON</t>
  </si>
  <si>
    <t xml:space="preserve">Carnarvon CHC                      </t>
  </si>
  <si>
    <t xml:space="preserve">CHRISTELLE                    </t>
  </si>
  <si>
    <t>EDDIE</t>
  </si>
  <si>
    <t>E WEASLEY</t>
  </si>
  <si>
    <t>Obed</t>
  </si>
  <si>
    <t>Tlou</t>
  </si>
  <si>
    <t xml:space="preserve">Netcare St Anne s Hospital         </t>
  </si>
  <si>
    <t xml:space="preserve">CRYSTAL                       </t>
  </si>
  <si>
    <t>nthakeleng</t>
  </si>
  <si>
    <t>FLYER SUTURES-</t>
  </si>
  <si>
    <t xml:space="preserve">Netcare Unitas Pharma              </t>
  </si>
  <si>
    <t>THEATRE</t>
  </si>
  <si>
    <t>tshephiso</t>
  </si>
  <si>
    <t xml:space="preserve">MoreletaPark Dierehospitaal        </t>
  </si>
  <si>
    <t>KARIN</t>
  </si>
  <si>
    <t>MoreletaPark Dierehospitaal</t>
  </si>
  <si>
    <t>vincent</t>
  </si>
  <si>
    <t>adrian</t>
  </si>
  <si>
    <t>juh</t>
  </si>
  <si>
    <t xml:space="preserve">Boland Dierekliniek                </t>
  </si>
  <si>
    <t>CAROL</t>
  </si>
  <si>
    <t>esmerelda</t>
  </si>
  <si>
    <t>POD received from cell 0651489956 M</t>
  </si>
  <si>
    <t>HENESIA HENNING</t>
  </si>
  <si>
    <t>VINCENT</t>
  </si>
  <si>
    <t>Chain store delivery</t>
  </si>
  <si>
    <t>BOX SUTURES-2</t>
  </si>
  <si>
    <t xml:space="preserve">TRANSPHARM GAUTENG                 </t>
  </si>
  <si>
    <t>FRED PHADU</t>
  </si>
  <si>
    <t>Ray</t>
  </si>
  <si>
    <t>Calderon</t>
  </si>
  <si>
    <t xml:space="preserve">Mediclinic Sandton Pharmacy        </t>
  </si>
  <si>
    <t>zanele</t>
  </si>
  <si>
    <t>Company Closed</t>
  </si>
  <si>
    <t>MMN</t>
  </si>
  <si>
    <t>m cook</t>
  </si>
  <si>
    <t>POD received from cell 0787386154 M</t>
  </si>
  <si>
    <t xml:space="preserve">WC HEALTH Mosselbay                </t>
  </si>
  <si>
    <t xml:space="preserve">d beauzer                     </t>
  </si>
  <si>
    <t>Mbali</t>
  </si>
  <si>
    <t xml:space="preserve">Shirnel Clinic cc                  </t>
  </si>
  <si>
    <t>SR JULIE COLEMAN</t>
  </si>
  <si>
    <t>catherine</t>
  </si>
  <si>
    <t>sipho</t>
  </si>
  <si>
    <t xml:space="preserve">johan                         </t>
  </si>
  <si>
    <t>CONRAD BOTHMA</t>
  </si>
  <si>
    <t>X Oliver</t>
  </si>
  <si>
    <t>BOX SUTURES-12</t>
  </si>
  <si>
    <t xml:space="preserve">Panorama Medi Clinic               </t>
  </si>
  <si>
    <t>DENISE</t>
  </si>
  <si>
    <t xml:space="preserve">Bianca                        </t>
  </si>
  <si>
    <t xml:space="preserve">POD received from cell 0810341123 M     </t>
  </si>
  <si>
    <t>Lyns Vet Supplies</t>
  </si>
  <si>
    <t>POD received from cell 0736813463 M</t>
  </si>
  <si>
    <t>priscilla</t>
  </si>
  <si>
    <t xml:space="preserve">Tzaneen Animal Clinic              </t>
  </si>
  <si>
    <t>DR PIETER CORDIER</t>
  </si>
  <si>
    <t>helena</t>
  </si>
  <si>
    <t xml:space="preserve">TYGERBERG HOSPITAL                 </t>
  </si>
  <si>
    <t>SIMONAY</t>
  </si>
  <si>
    <t>nimaya</t>
  </si>
  <si>
    <t xml:space="preserve">simphiwe                      </t>
  </si>
  <si>
    <t xml:space="preserve">Old Chapel Vet Clinic              </t>
  </si>
  <si>
    <t>ANTHONY</t>
  </si>
  <si>
    <t>Anthony</t>
  </si>
  <si>
    <t>POD received from cell 0726813383 M</t>
  </si>
  <si>
    <t>MERTIN</t>
  </si>
  <si>
    <t>CORNEL</t>
  </si>
  <si>
    <t>Desmond</t>
  </si>
  <si>
    <t>Noxolo</t>
  </si>
  <si>
    <t>charis</t>
  </si>
  <si>
    <t>DE WET ERASMAS</t>
  </si>
  <si>
    <t>TRACY COETZEE</t>
  </si>
  <si>
    <t>LAL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</si>
</sst>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/>
    <xf numFmtId="14" fontId="2" fillId="0" borderId="0" xfId="0" applyNumberFormat="1" applyFont="1"/>
    <xf numFmtId="20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13"/>
  <sheetViews>
    <sheetView tabSelected="1" workbookViewId="0">
      <selection activeCell="B8" sqref="B8"/>
    </sheetView>
  </sheetViews>
  <sheetFormatPr defaultRowHeight="12.75" x14ac:dyDescent="0.2"/>
  <cols>
    <col min="1" max="1" width="7.28515625" style="3" bestFit="1" customWidth="1"/>
    <col min="2" max="2" width="32.140625" style="3" bestFit="1" customWidth="1"/>
    <col min="3" max="3" width="5.42578125" style="3" bestFit="1" customWidth="1"/>
    <col min="4" max="4" width="7.5703125" style="3" bestFit="1" customWidth="1"/>
    <col min="5" max="5" width="15.140625" style="3" bestFit="1" customWidth="1"/>
    <col min="6" max="6" width="10.42578125" style="3" bestFit="1" customWidth="1"/>
    <col min="7" max="7" width="7" style="3" bestFit="1" customWidth="1"/>
    <col min="8" max="8" width="7.140625" style="3" bestFit="1" customWidth="1"/>
    <col min="9" max="9" width="23.7109375" style="3" bestFit="1" customWidth="1"/>
    <col min="10" max="10" width="30.85546875" style="3" bestFit="1" customWidth="1"/>
    <col min="11" max="11" width="16.140625" style="3" bestFit="1" customWidth="1"/>
    <col min="12" max="12" width="7.5703125" style="3" bestFit="1" customWidth="1"/>
    <col min="13" max="13" width="23.7109375" style="3" bestFit="1" customWidth="1"/>
    <col min="14" max="14" width="33.140625" style="3" bestFit="1" customWidth="1"/>
    <col min="15" max="15" width="4.42578125" style="3" bestFit="1" customWidth="1"/>
    <col min="16" max="16" width="29.28515625" style="3" bestFit="1" customWidth="1"/>
    <col min="17" max="17" width="4.5703125" style="3" bestFit="1" customWidth="1"/>
    <col min="18" max="18" width="4.7109375" style="3" bestFit="1" customWidth="1"/>
    <col min="19" max="19" width="5.140625" style="3" bestFit="1" customWidth="1"/>
    <col min="20" max="20" width="4.7109375" style="3" bestFit="1" customWidth="1"/>
    <col min="21" max="21" width="4.85546875" style="3" bestFit="1" customWidth="1"/>
    <col min="22" max="22" width="4.7109375" style="3" bestFit="1" customWidth="1"/>
    <col min="23" max="23" width="4.85546875" style="3" bestFit="1" customWidth="1"/>
    <col min="24" max="24" width="4.7109375" style="3" bestFit="1" customWidth="1"/>
    <col min="25" max="25" width="4.85546875" style="3" bestFit="1" customWidth="1"/>
    <col min="26" max="26" width="4.7109375" style="3" bestFit="1" customWidth="1"/>
    <col min="27" max="27" width="4.5703125" style="3" bestFit="1" customWidth="1"/>
    <col min="28" max="28" width="4.7109375" style="3" bestFit="1" customWidth="1"/>
    <col min="29" max="29" width="4.5703125" style="3" bestFit="1" customWidth="1"/>
    <col min="30" max="30" width="4.7109375" style="3" bestFit="1" customWidth="1"/>
    <col min="31" max="31" width="4.85546875" style="3" bestFit="1" customWidth="1"/>
    <col min="32" max="32" width="4.7109375" style="3" bestFit="1" customWidth="1"/>
    <col min="33" max="33" width="7" style="3" bestFit="1" customWidth="1"/>
    <col min="34" max="34" width="4.7109375" style="3" bestFit="1" customWidth="1"/>
    <col min="35" max="35" width="5" style="3" bestFit="1" customWidth="1"/>
    <col min="36" max="36" width="4.7109375" style="3" bestFit="1" customWidth="1"/>
    <col min="37" max="37" width="9" style="3" bestFit="1" customWidth="1"/>
    <col min="38" max="40" width="4.7109375" style="3" bestFit="1" customWidth="1"/>
    <col min="41" max="41" width="4.5703125" style="3" bestFit="1" customWidth="1"/>
    <col min="42" max="42" width="4.7109375" style="3" bestFit="1" customWidth="1"/>
    <col min="43" max="43" width="5" style="3" bestFit="1" customWidth="1"/>
    <col min="44" max="44" width="4.7109375" style="3" bestFit="1" customWidth="1"/>
    <col min="45" max="45" width="3.85546875" style="3" bestFit="1" customWidth="1"/>
    <col min="46" max="46" width="4.7109375" style="3" bestFit="1" customWidth="1"/>
    <col min="47" max="47" width="4.140625" style="3" bestFit="1" customWidth="1"/>
    <col min="48" max="48" width="4.7109375" style="3" bestFit="1" customWidth="1"/>
    <col min="49" max="49" width="4.140625" style="3" bestFit="1" customWidth="1"/>
    <col min="50" max="50" width="4.7109375" style="3" bestFit="1" customWidth="1"/>
    <col min="51" max="51" width="4.42578125" style="3" bestFit="1" customWidth="1"/>
    <col min="52" max="52" width="4.7109375" style="3" bestFit="1" customWidth="1"/>
    <col min="53" max="53" width="4.85546875" style="3" bestFit="1" customWidth="1"/>
    <col min="54" max="54" width="4.7109375" style="3" bestFit="1" customWidth="1"/>
    <col min="55" max="55" width="4.85546875" style="3" bestFit="1" customWidth="1"/>
    <col min="56" max="56" width="4.7109375" style="3" bestFit="1" customWidth="1"/>
    <col min="57" max="57" width="4.5703125" style="3" bestFit="1" customWidth="1"/>
    <col min="58" max="58" width="4.7109375" style="3" bestFit="1" customWidth="1"/>
    <col min="59" max="59" width="8.42578125" style="3" bestFit="1" customWidth="1"/>
    <col min="60" max="60" width="5.42578125" style="3" bestFit="1" customWidth="1"/>
    <col min="61" max="61" width="7.140625" style="3" bestFit="1" customWidth="1"/>
    <col min="62" max="62" width="7.42578125" style="3" bestFit="1" customWidth="1"/>
    <col min="63" max="63" width="8" style="3" bestFit="1" customWidth="1"/>
    <col min="64" max="64" width="10" style="3" bestFit="1" customWidth="1"/>
    <col min="65" max="67" width="9" style="3" bestFit="1" customWidth="1"/>
    <col min="68" max="68" width="49.85546875" style="3" bestFit="1" customWidth="1"/>
    <col min="69" max="69" width="28.42578125" style="3" bestFit="1" customWidth="1"/>
    <col min="70" max="70" width="22" style="3" bestFit="1" customWidth="1"/>
    <col min="71" max="71" width="10.42578125" style="3" bestFit="1" customWidth="1"/>
    <col min="72" max="72" width="5.5703125" style="3" bestFit="1" customWidth="1"/>
    <col min="73" max="73" width="27.42578125" style="3" bestFit="1" customWidth="1"/>
    <col min="74" max="74" width="5" style="3" bestFit="1" customWidth="1"/>
    <col min="75" max="75" width="36.7109375" style="3" bestFit="1" customWidth="1"/>
    <col min="76" max="76" width="8.140625" style="3" bestFit="1" customWidth="1"/>
    <col min="77" max="77" width="11" style="3" bestFit="1" customWidth="1"/>
    <col min="78" max="78" width="14" style="3" bestFit="1" customWidth="1"/>
    <col min="79" max="79" width="35.140625" style="3" bestFit="1" customWidth="1"/>
    <col min="80" max="80" width="8.85546875" style="3" bestFit="1" customWidth="1"/>
    <col min="81" max="81" width="23.7109375" style="3" bestFit="1" customWidth="1"/>
    <col min="82" max="82" width="6.5703125" style="3" bestFit="1" customWidth="1"/>
    <col min="83" max="83" width="34" style="3" bestFit="1" customWidth="1"/>
    <col min="84" max="84" width="10.42578125" style="3" bestFit="1" customWidth="1"/>
    <col min="85" max="85" width="6.5703125" style="3" bestFit="1" customWidth="1"/>
    <col min="86" max="86" width="9.140625" style="3"/>
    <col min="87" max="87" width="6.7109375" style="3" bestFit="1" customWidth="1"/>
    <col min="88" max="88" width="7.5703125" style="3" bestFit="1" customWidth="1"/>
    <col min="89" max="89" width="5.140625" style="3" bestFit="1" customWidth="1"/>
    <col min="90" max="91" width="8.42578125" style="3" bestFit="1" customWidth="1"/>
    <col min="92" max="92" width="7.85546875" style="3" bestFit="1" customWidth="1"/>
    <col min="93" max="16384" width="9.140625" style="3"/>
  </cols>
  <sheetData>
    <row r="1" spans="1:92" ht="20.100000000000001" customHeight="1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">
      <c r="A2" s="3" t="s">
        <v>72</v>
      </c>
      <c r="B2" s="3" t="s">
        <v>73</v>
      </c>
      <c r="C2" s="3" t="s">
        <v>74</v>
      </c>
      <c r="E2" s="3" t="str">
        <f>"GAB2007978"</f>
        <v>GAB2007978</v>
      </c>
      <c r="F2" s="4">
        <v>44589</v>
      </c>
      <c r="G2" s="3">
        <v>202207</v>
      </c>
      <c r="H2" s="3" t="s">
        <v>75</v>
      </c>
      <c r="I2" s="3" t="s">
        <v>76</v>
      </c>
      <c r="J2" s="3" t="s">
        <v>77</v>
      </c>
      <c r="K2" s="3" t="s">
        <v>78</v>
      </c>
      <c r="L2" s="3" t="s">
        <v>79</v>
      </c>
      <c r="M2" s="3" t="s">
        <v>80</v>
      </c>
      <c r="N2" s="3" t="s">
        <v>81</v>
      </c>
      <c r="O2" s="3" t="s">
        <v>82</v>
      </c>
      <c r="P2" s="3" t="str">
        <f>"CT071626                      "</f>
        <v xml:space="preserve">CT071626                      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29.89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3">
        <v>0</v>
      </c>
      <c r="BH2" s="3">
        <v>1</v>
      </c>
      <c r="BI2" s="3">
        <v>4.2</v>
      </c>
      <c r="BJ2" s="3">
        <v>14</v>
      </c>
      <c r="BK2" s="3">
        <v>14</v>
      </c>
      <c r="BL2" s="3">
        <v>119.34</v>
      </c>
      <c r="BM2" s="3">
        <v>17.899999999999999</v>
      </c>
      <c r="BN2" s="3">
        <v>137.24</v>
      </c>
      <c r="BO2" s="3">
        <v>137.24</v>
      </c>
      <c r="BQ2" s="3" t="s">
        <v>83</v>
      </c>
      <c r="BR2" s="3" t="s">
        <v>84</v>
      </c>
      <c r="BS2" s="3" t="s">
        <v>85</v>
      </c>
      <c r="BY2" s="3">
        <v>69752.259999999995</v>
      </c>
      <c r="CC2" s="3" t="s">
        <v>80</v>
      </c>
      <c r="CD2" s="3">
        <v>700</v>
      </c>
      <c r="CE2" s="3" t="s">
        <v>86</v>
      </c>
      <c r="CI2" s="3">
        <v>3</v>
      </c>
      <c r="CJ2" s="3" t="s">
        <v>85</v>
      </c>
      <c r="CK2" s="3">
        <v>41</v>
      </c>
      <c r="CL2" s="3" t="s">
        <v>87</v>
      </c>
    </row>
    <row r="3" spans="1:92" x14ac:dyDescent="0.2">
      <c r="A3" s="3" t="s">
        <v>72</v>
      </c>
      <c r="B3" s="3" t="s">
        <v>73</v>
      </c>
      <c r="C3" s="3" t="s">
        <v>74</v>
      </c>
      <c r="E3" s="3" t="str">
        <f>"GAB2007963"</f>
        <v>GAB2007963</v>
      </c>
      <c r="F3" s="4">
        <v>44589</v>
      </c>
      <c r="G3" s="3">
        <v>202207</v>
      </c>
      <c r="H3" s="3" t="s">
        <v>75</v>
      </c>
      <c r="I3" s="3" t="s">
        <v>76</v>
      </c>
      <c r="J3" s="3" t="s">
        <v>77</v>
      </c>
      <c r="K3" s="3" t="s">
        <v>78</v>
      </c>
      <c r="L3" s="3" t="s">
        <v>88</v>
      </c>
      <c r="M3" s="3" t="s">
        <v>89</v>
      </c>
      <c r="N3" s="3" t="s">
        <v>90</v>
      </c>
      <c r="O3" s="3" t="s">
        <v>82</v>
      </c>
      <c r="P3" s="3" t="str">
        <f>"CT071524                      "</f>
        <v xml:space="preserve">CT071524                      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37.28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1</v>
      </c>
      <c r="BI3" s="3">
        <v>11.8</v>
      </c>
      <c r="BJ3" s="3">
        <v>20.8</v>
      </c>
      <c r="BK3" s="3">
        <v>21</v>
      </c>
      <c r="BL3" s="3">
        <v>147.55000000000001</v>
      </c>
      <c r="BM3" s="3">
        <v>22.13</v>
      </c>
      <c r="BN3" s="3">
        <v>169.68</v>
      </c>
      <c r="BO3" s="3">
        <v>169.68</v>
      </c>
      <c r="BQ3" s="3" t="s">
        <v>91</v>
      </c>
      <c r="BR3" s="3" t="s">
        <v>84</v>
      </c>
      <c r="BS3" s="3" t="s">
        <v>85</v>
      </c>
      <c r="BY3" s="3">
        <v>104111.28</v>
      </c>
      <c r="CC3" s="3" t="s">
        <v>89</v>
      </c>
      <c r="CD3" s="3">
        <v>1686</v>
      </c>
      <c r="CE3" s="3" t="s">
        <v>86</v>
      </c>
      <c r="CI3" s="3">
        <v>2</v>
      </c>
      <c r="CJ3" s="3" t="s">
        <v>85</v>
      </c>
      <c r="CK3" s="3">
        <v>41</v>
      </c>
      <c r="CL3" s="3" t="s">
        <v>87</v>
      </c>
    </row>
    <row r="4" spans="1:92" x14ac:dyDescent="0.2">
      <c r="A4" s="3" t="s">
        <v>72</v>
      </c>
      <c r="B4" s="3" t="s">
        <v>73</v>
      </c>
      <c r="C4" s="3" t="s">
        <v>74</v>
      </c>
      <c r="E4" s="3" t="str">
        <f>"GAB2007977"</f>
        <v>GAB2007977</v>
      </c>
      <c r="F4" s="4">
        <v>44589</v>
      </c>
      <c r="G4" s="3">
        <v>202207</v>
      </c>
      <c r="H4" s="3" t="s">
        <v>75</v>
      </c>
      <c r="I4" s="3" t="s">
        <v>76</v>
      </c>
      <c r="J4" s="3" t="s">
        <v>77</v>
      </c>
      <c r="K4" s="3" t="s">
        <v>78</v>
      </c>
      <c r="L4" s="3" t="s">
        <v>92</v>
      </c>
      <c r="M4" s="3" t="s">
        <v>93</v>
      </c>
      <c r="N4" s="3" t="s">
        <v>94</v>
      </c>
      <c r="O4" s="3" t="s">
        <v>82</v>
      </c>
      <c r="P4" s="3" t="str">
        <f>"CT071610                      "</f>
        <v xml:space="preserve">CT071610                      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42.21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1</v>
      </c>
      <c r="BI4" s="3">
        <v>8.8000000000000007</v>
      </c>
      <c r="BJ4" s="3">
        <v>24.7</v>
      </c>
      <c r="BK4" s="3">
        <v>25</v>
      </c>
      <c r="BL4" s="3">
        <v>166.36</v>
      </c>
      <c r="BM4" s="3">
        <v>24.95</v>
      </c>
      <c r="BN4" s="3">
        <v>191.31</v>
      </c>
      <c r="BO4" s="3">
        <v>191.31</v>
      </c>
      <c r="BQ4" s="3" t="s">
        <v>95</v>
      </c>
      <c r="BR4" s="3" t="s">
        <v>84</v>
      </c>
      <c r="BS4" s="3" t="s">
        <v>85</v>
      </c>
      <c r="BY4" s="3">
        <v>123598.48</v>
      </c>
      <c r="CC4" s="3" t="s">
        <v>93</v>
      </c>
      <c r="CD4" s="3">
        <v>157</v>
      </c>
      <c r="CE4" s="3" t="s">
        <v>86</v>
      </c>
      <c r="CI4" s="3">
        <v>2</v>
      </c>
      <c r="CJ4" s="3" t="s">
        <v>85</v>
      </c>
      <c r="CK4" s="3">
        <v>41</v>
      </c>
      <c r="CL4" s="3" t="s">
        <v>87</v>
      </c>
    </row>
    <row r="5" spans="1:92" x14ac:dyDescent="0.2">
      <c r="A5" s="3" t="s">
        <v>72</v>
      </c>
      <c r="B5" s="3" t="s">
        <v>73</v>
      </c>
      <c r="C5" s="3" t="s">
        <v>74</v>
      </c>
      <c r="E5" s="3" t="str">
        <f>"GAB2007968"</f>
        <v>GAB2007968</v>
      </c>
      <c r="F5" s="4">
        <v>44589</v>
      </c>
      <c r="G5" s="3">
        <v>202207</v>
      </c>
      <c r="H5" s="3" t="s">
        <v>75</v>
      </c>
      <c r="I5" s="3" t="s">
        <v>76</v>
      </c>
      <c r="J5" s="3" t="s">
        <v>77</v>
      </c>
      <c r="K5" s="3" t="s">
        <v>78</v>
      </c>
      <c r="L5" s="3" t="s">
        <v>92</v>
      </c>
      <c r="M5" s="3" t="s">
        <v>93</v>
      </c>
      <c r="N5" s="3" t="s">
        <v>96</v>
      </c>
      <c r="O5" s="3" t="s">
        <v>82</v>
      </c>
      <c r="P5" s="3" t="str">
        <f>"CT071619                      "</f>
        <v xml:space="preserve">CT071619                      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29.89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1</v>
      </c>
      <c r="BI5" s="3">
        <v>0.5</v>
      </c>
      <c r="BJ5" s="3">
        <v>2.1</v>
      </c>
      <c r="BK5" s="3">
        <v>3</v>
      </c>
      <c r="BL5" s="3">
        <v>119.34</v>
      </c>
      <c r="BM5" s="3">
        <v>17.899999999999999</v>
      </c>
      <c r="BN5" s="3">
        <v>137.24</v>
      </c>
      <c r="BO5" s="3">
        <v>137.24</v>
      </c>
      <c r="BQ5" s="3" t="s">
        <v>97</v>
      </c>
      <c r="BR5" s="3" t="s">
        <v>84</v>
      </c>
      <c r="BS5" s="3" t="s">
        <v>85</v>
      </c>
      <c r="BY5" s="3">
        <v>10409.040000000001</v>
      </c>
      <c r="CC5" s="3" t="s">
        <v>93</v>
      </c>
      <c r="CD5" s="3">
        <v>157</v>
      </c>
      <c r="CE5" s="3" t="s">
        <v>86</v>
      </c>
      <c r="CI5" s="3">
        <v>2</v>
      </c>
      <c r="CJ5" s="3" t="s">
        <v>85</v>
      </c>
      <c r="CK5" s="3">
        <v>41</v>
      </c>
      <c r="CL5" s="3" t="s">
        <v>87</v>
      </c>
    </row>
    <row r="6" spans="1:92" x14ac:dyDescent="0.2">
      <c r="A6" s="3" t="s">
        <v>72</v>
      </c>
      <c r="B6" s="3" t="s">
        <v>73</v>
      </c>
      <c r="C6" s="3" t="s">
        <v>74</v>
      </c>
      <c r="E6" s="3" t="str">
        <f>"GAB2007976"</f>
        <v>GAB2007976</v>
      </c>
      <c r="F6" s="4">
        <v>44589</v>
      </c>
      <c r="G6" s="3">
        <v>202207</v>
      </c>
      <c r="H6" s="3" t="s">
        <v>75</v>
      </c>
      <c r="I6" s="3" t="s">
        <v>76</v>
      </c>
      <c r="J6" s="3" t="s">
        <v>77</v>
      </c>
      <c r="K6" s="3" t="s">
        <v>78</v>
      </c>
      <c r="L6" s="3" t="s">
        <v>98</v>
      </c>
      <c r="M6" s="3" t="s">
        <v>99</v>
      </c>
      <c r="N6" s="3" t="s">
        <v>100</v>
      </c>
      <c r="O6" s="3" t="s">
        <v>82</v>
      </c>
      <c r="P6" s="3" t="str">
        <f>"CT071539                      "</f>
        <v xml:space="preserve">CT071539                      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29.89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1</v>
      </c>
      <c r="BI6" s="3">
        <v>2</v>
      </c>
      <c r="BJ6" s="3">
        <v>2.7</v>
      </c>
      <c r="BK6" s="3">
        <v>3</v>
      </c>
      <c r="BL6" s="3">
        <v>119.34</v>
      </c>
      <c r="BM6" s="3">
        <v>17.899999999999999</v>
      </c>
      <c r="BN6" s="3">
        <v>137.24</v>
      </c>
      <c r="BO6" s="3">
        <v>137.24</v>
      </c>
      <c r="BQ6" s="3" t="s">
        <v>101</v>
      </c>
      <c r="BR6" s="3" t="s">
        <v>84</v>
      </c>
      <c r="BS6" s="4">
        <v>44592</v>
      </c>
      <c r="BT6" s="5">
        <v>0.3263888888888889</v>
      </c>
      <c r="BU6" s="3" t="s">
        <v>102</v>
      </c>
      <c r="BV6" s="3" t="s">
        <v>103</v>
      </c>
      <c r="BY6" s="3">
        <v>13669.95</v>
      </c>
      <c r="CA6" s="3" t="s">
        <v>104</v>
      </c>
      <c r="CC6" s="3" t="s">
        <v>99</v>
      </c>
      <c r="CD6" s="3">
        <v>1559</v>
      </c>
      <c r="CE6" s="3" t="s">
        <v>86</v>
      </c>
      <c r="CI6" s="3">
        <v>2</v>
      </c>
      <c r="CJ6" s="3">
        <v>1</v>
      </c>
      <c r="CK6" s="3">
        <v>41</v>
      </c>
      <c r="CL6" s="3" t="s">
        <v>87</v>
      </c>
    </row>
    <row r="7" spans="1:92" x14ac:dyDescent="0.2">
      <c r="A7" s="3" t="s">
        <v>72</v>
      </c>
      <c r="B7" s="3" t="s">
        <v>73</v>
      </c>
      <c r="C7" s="3" t="s">
        <v>74</v>
      </c>
      <c r="E7" s="3" t="str">
        <f>"GAB2007970"</f>
        <v>GAB2007970</v>
      </c>
      <c r="F7" s="4">
        <v>44589</v>
      </c>
      <c r="G7" s="3">
        <v>202207</v>
      </c>
      <c r="H7" s="3" t="s">
        <v>75</v>
      </c>
      <c r="I7" s="3" t="s">
        <v>76</v>
      </c>
      <c r="J7" s="3" t="s">
        <v>77</v>
      </c>
      <c r="K7" s="3" t="s">
        <v>78</v>
      </c>
      <c r="L7" s="3" t="s">
        <v>105</v>
      </c>
      <c r="M7" s="3" t="s">
        <v>106</v>
      </c>
      <c r="N7" s="3" t="s">
        <v>107</v>
      </c>
      <c r="O7" s="3" t="s">
        <v>82</v>
      </c>
      <c r="P7" s="3" t="str">
        <f>"CT071605                      "</f>
        <v xml:space="preserve">CT071605                      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29.89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1</v>
      </c>
      <c r="BI7" s="3">
        <v>0.7</v>
      </c>
      <c r="BJ7" s="3">
        <v>6.2</v>
      </c>
      <c r="BK7" s="3">
        <v>7</v>
      </c>
      <c r="BL7" s="3">
        <v>119.34</v>
      </c>
      <c r="BM7" s="3">
        <v>17.899999999999999</v>
      </c>
      <c r="BN7" s="3">
        <v>137.24</v>
      </c>
      <c r="BO7" s="3">
        <v>137.24</v>
      </c>
      <c r="BQ7" s="3" t="s">
        <v>108</v>
      </c>
      <c r="BR7" s="3" t="s">
        <v>84</v>
      </c>
      <c r="BS7" s="3" t="s">
        <v>85</v>
      </c>
      <c r="BY7" s="3">
        <v>30950.99</v>
      </c>
      <c r="CC7" s="3" t="s">
        <v>106</v>
      </c>
      <c r="CD7" s="3">
        <v>2000</v>
      </c>
      <c r="CE7" s="3" t="s">
        <v>86</v>
      </c>
      <c r="CI7" s="3">
        <v>2</v>
      </c>
      <c r="CJ7" s="3" t="s">
        <v>85</v>
      </c>
      <c r="CK7" s="3">
        <v>41</v>
      </c>
      <c r="CL7" s="3" t="s">
        <v>87</v>
      </c>
    </row>
    <row r="8" spans="1:92" x14ac:dyDescent="0.2">
      <c r="A8" s="3" t="s">
        <v>72</v>
      </c>
      <c r="B8" s="3" t="s">
        <v>73</v>
      </c>
      <c r="C8" s="3" t="s">
        <v>74</v>
      </c>
      <c r="E8" s="3" t="str">
        <f>"GAB2007961"</f>
        <v>GAB2007961</v>
      </c>
      <c r="F8" s="4">
        <v>44589</v>
      </c>
      <c r="G8" s="3">
        <v>202207</v>
      </c>
      <c r="H8" s="3" t="s">
        <v>75</v>
      </c>
      <c r="I8" s="3" t="s">
        <v>76</v>
      </c>
      <c r="J8" s="3" t="s">
        <v>77</v>
      </c>
      <c r="K8" s="3" t="s">
        <v>78</v>
      </c>
      <c r="L8" s="3" t="s">
        <v>109</v>
      </c>
      <c r="M8" s="3" t="s">
        <v>110</v>
      </c>
      <c r="N8" s="3" t="s">
        <v>111</v>
      </c>
      <c r="O8" s="3" t="s">
        <v>112</v>
      </c>
      <c r="P8" s="3" t="str">
        <f>"CT071614                      "</f>
        <v xml:space="preserve">CT071614                      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43.47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15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1</v>
      </c>
      <c r="BI8" s="3">
        <v>1</v>
      </c>
      <c r="BJ8" s="3">
        <v>2.8</v>
      </c>
      <c r="BK8" s="3">
        <v>3</v>
      </c>
      <c r="BL8" s="3">
        <v>180.93</v>
      </c>
      <c r="BM8" s="3">
        <v>27.14</v>
      </c>
      <c r="BN8" s="3">
        <v>208.07</v>
      </c>
      <c r="BO8" s="3">
        <v>208.07</v>
      </c>
      <c r="BQ8" s="3" t="s">
        <v>113</v>
      </c>
      <c r="BR8" s="3" t="s">
        <v>84</v>
      </c>
      <c r="BS8" s="3" t="s">
        <v>85</v>
      </c>
      <c r="BY8" s="3">
        <v>14002.05</v>
      </c>
      <c r="BZ8" s="3" t="s">
        <v>114</v>
      </c>
      <c r="CC8" s="3" t="s">
        <v>110</v>
      </c>
      <c r="CD8" s="3">
        <v>2745</v>
      </c>
      <c r="CE8" s="3" t="s">
        <v>115</v>
      </c>
      <c r="CI8" s="3">
        <v>1</v>
      </c>
      <c r="CJ8" s="3" t="s">
        <v>85</v>
      </c>
      <c r="CK8" s="3">
        <v>23</v>
      </c>
      <c r="CL8" s="3" t="s">
        <v>87</v>
      </c>
    </row>
    <row r="9" spans="1:92" x14ac:dyDescent="0.2">
      <c r="A9" s="3" t="s">
        <v>72</v>
      </c>
      <c r="B9" s="3" t="s">
        <v>73</v>
      </c>
      <c r="C9" s="3" t="s">
        <v>74</v>
      </c>
      <c r="E9" s="3" t="str">
        <f>"GAB2007971"</f>
        <v>GAB2007971</v>
      </c>
      <c r="F9" s="4">
        <v>44589</v>
      </c>
      <c r="G9" s="3">
        <v>202207</v>
      </c>
      <c r="H9" s="3" t="s">
        <v>75</v>
      </c>
      <c r="I9" s="3" t="s">
        <v>76</v>
      </c>
      <c r="J9" s="3" t="s">
        <v>77</v>
      </c>
      <c r="K9" s="3" t="s">
        <v>78</v>
      </c>
      <c r="L9" s="3" t="s">
        <v>116</v>
      </c>
      <c r="M9" s="3" t="s">
        <v>117</v>
      </c>
      <c r="N9" s="3" t="s">
        <v>118</v>
      </c>
      <c r="O9" s="3" t="s">
        <v>82</v>
      </c>
      <c r="P9" s="3" t="str">
        <f>"CT071620                      "</f>
        <v xml:space="preserve">CT071620                      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29.89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1</v>
      </c>
      <c r="BI9" s="3">
        <v>0.7</v>
      </c>
      <c r="BJ9" s="3">
        <v>1.9</v>
      </c>
      <c r="BK9" s="3">
        <v>2</v>
      </c>
      <c r="BL9" s="3">
        <v>119.34</v>
      </c>
      <c r="BM9" s="3">
        <v>17.899999999999999</v>
      </c>
      <c r="BN9" s="3">
        <v>137.24</v>
      </c>
      <c r="BO9" s="3">
        <v>137.24</v>
      </c>
      <c r="BQ9" s="3" t="s">
        <v>119</v>
      </c>
      <c r="BR9" s="3" t="s">
        <v>84</v>
      </c>
      <c r="BS9" s="3" t="s">
        <v>85</v>
      </c>
      <c r="BY9" s="3">
        <v>9396.9</v>
      </c>
      <c r="CC9" s="3" t="s">
        <v>117</v>
      </c>
      <c r="CD9" s="3">
        <v>1684</v>
      </c>
      <c r="CE9" s="3" t="s">
        <v>86</v>
      </c>
      <c r="CI9" s="3">
        <v>2</v>
      </c>
      <c r="CJ9" s="3" t="s">
        <v>85</v>
      </c>
      <c r="CK9" s="3">
        <v>41</v>
      </c>
      <c r="CL9" s="3" t="s">
        <v>87</v>
      </c>
    </row>
    <row r="10" spans="1:92" x14ac:dyDescent="0.2">
      <c r="A10" s="3" t="s">
        <v>72</v>
      </c>
      <c r="B10" s="3" t="s">
        <v>73</v>
      </c>
      <c r="C10" s="3" t="s">
        <v>74</v>
      </c>
      <c r="E10" s="3" t="str">
        <f>"GAB2007960"</f>
        <v>GAB2007960</v>
      </c>
      <c r="F10" s="4">
        <v>44589</v>
      </c>
      <c r="G10" s="3">
        <v>202207</v>
      </c>
      <c r="H10" s="3" t="s">
        <v>75</v>
      </c>
      <c r="I10" s="3" t="s">
        <v>76</v>
      </c>
      <c r="J10" s="3" t="s">
        <v>77</v>
      </c>
      <c r="K10" s="3" t="s">
        <v>78</v>
      </c>
      <c r="L10" s="3" t="s">
        <v>120</v>
      </c>
      <c r="M10" s="3" t="s">
        <v>121</v>
      </c>
      <c r="N10" s="3" t="s">
        <v>122</v>
      </c>
      <c r="O10" s="3" t="s">
        <v>112</v>
      </c>
      <c r="P10" s="3" t="str">
        <f>"CT071613                      "</f>
        <v xml:space="preserve">CT071613                      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23.18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1</v>
      </c>
      <c r="BI10" s="3">
        <v>0.1</v>
      </c>
      <c r="BJ10" s="3">
        <v>2.7</v>
      </c>
      <c r="BK10" s="3">
        <v>3</v>
      </c>
      <c r="BL10" s="3">
        <v>88.48</v>
      </c>
      <c r="BM10" s="3">
        <v>13.27</v>
      </c>
      <c r="BN10" s="3">
        <v>101.75</v>
      </c>
      <c r="BO10" s="3">
        <v>101.75</v>
      </c>
      <c r="BQ10" s="3" t="s">
        <v>123</v>
      </c>
      <c r="BR10" s="3" t="s">
        <v>84</v>
      </c>
      <c r="BS10" s="3" t="s">
        <v>85</v>
      </c>
      <c r="BY10" s="3">
        <v>13319.76</v>
      </c>
      <c r="BZ10" s="3" t="s">
        <v>124</v>
      </c>
      <c r="CC10" s="3" t="s">
        <v>121</v>
      </c>
      <c r="CD10" s="3">
        <v>6529</v>
      </c>
      <c r="CE10" s="3" t="s">
        <v>125</v>
      </c>
      <c r="CI10" s="3">
        <v>1</v>
      </c>
      <c r="CJ10" s="3" t="s">
        <v>85</v>
      </c>
      <c r="CK10" s="3">
        <v>21</v>
      </c>
      <c r="CL10" s="3" t="s">
        <v>87</v>
      </c>
    </row>
    <row r="11" spans="1:92" x14ac:dyDescent="0.2">
      <c r="A11" s="3" t="s">
        <v>72</v>
      </c>
      <c r="B11" s="3" t="s">
        <v>73</v>
      </c>
      <c r="C11" s="3" t="s">
        <v>74</v>
      </c>
      <c r="E11" s="3" t="str">
        <f>"GAB2007962"</f>
        <v>GAB2007962</v>
      </c>
      <c r="F11" s="4">
        <v>44589</v>
      </c>
      <c r="G11" s="3">
        <v>202207</v>
      </c>
      <c r="H11" s="3" t="s">
        <v>75</v>
      </c>
      <c r="I11" s="3" t="s">
        <v>76</v>
      </c>
      <c r="J11" s="3" t="s">
        <v>77</v>
      </c>
      <c r="K11" s="3" t="s">
        <v>78</v>
      </c>
      <c r="L11" s="3" t="s">
        <v>75</v>
      </c>
      <c r="M11" s="3" t="s">
        <v>76</v>
      </c>
      <c r="N11" s="3" t="s">
        <v>126</v>
      </c>
      <c r="O11" s="3" t="s">
        <v>112</v>
      </c>
      <c r="P11" s="3" t="str">
        <f>"CT071615                      "</f>
        <v xml:space="preserve">CT071615                      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12.07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1</v>
      </c>
      <c r="BI11" s="3">
        <v>0.2</v>
      </c>
      <c r="BJ11" s="3">
        <v>3</v>
      </c>
      <c r="BK11" s="3">
        <v>3</v>
      </c>
      <c r="BL11" s="3">
        <v>46.08</v>
      </c>
      <c r="BM11" s="3">
        <v>6.91</v>
      </c>
      <c r="BN11" s="3">
        <v>52.99</v>
      </c>
      <c r="BO11" s="3">
        <v>52.99</v>
      </c>
      <c r="BQ11" s="3" t="s">
        <v>127</v>
      </c>
      <c r="BR11" s="3" t="s">
        <v>84</v>
      </c>
      <c r="BS11" s="3" t="s">
        <v>85</v>
      </c>
      <c r="BY11" s="3">
        <v>15123.24</v>
      </c>
      <c r="BZ11" s="3" t="s">
        <v>124</v>
      </c>
      <c r="CC11" s="3" t="s">
        <v>76</v>
      </c>
      <c r="CD11" s="3">
        <v>7460</v>
      </c>
      <c r="CE11" s="3" t="s">
        <v>128</v>
      </c>
      <c r="CI11" s="3">
        <v>1</v>
      </c>
      <c r="CJ11" s="3" t="s">
        <v>85</v>
      </c>
      <c r="CK11" s="3">
        <v>22</v>
      </c>
      <c r="CL11" s="3" t="s">
        <v>87</v>
      </c>
    </row>
    <row r="12" spans="1:92" x14ac:dyDescent="0.2">
      <c r="A12" s="3" t="s">
        <v>72</v>
      </c>
      <c r="B12" s="3" t="s">
        <v>73</v>
      </c>
      <c r="C12" s="3" t="s">
        <v>74</v>
      </c>
      <c r="E12" s="3" t="str">
        <f>"GAB2007967"</f>
        <v>GAB2007967</v>
      </c>
      <c r="F12" s="4">
        <v>44589</v>
      </c>
      <c r="G12" s="3">
        <v>202207</v>
      </c>
      <c r="H12" s="3" t="s">
        <v>75</v>
      </c>
      <c r="I12" s="3" t="s">
        <v>76</v>
      </c>
      <c r="J12" s="3" t="s">
        <v>77</v>
      </c>
      <c r="K12" s="3" t="s">
        <v>78</v>
      </c>
      <c r="L12" s="3" t="s">
        <v>129</v>
      </c>
      <c r="M12" s="3" t="s">
        <v>130</v>
      </c>
      <c r="N12" s="3" t="s">
        <v>131</v>
      </c>
      <c r="O12" s="3" t="s">
        <v>112</v>
      </c>
      <c r="P12" s="3" t="str">
        <f>"CT071618                      "</f>
        <v xml:space="preserve">CT071618                      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23.18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1</v>
      </c>
      <c r="BI12" s="3">
        <v>0.2</v>
      </c>
      <c r="BJ12" s="3">
        <v>3</v>
      </c>
      <c r="BK12" s="3">
        <v>3</v>
      </c>
      <c r="BL12" s="3">
        <v>88.48</v>
      </c>
      <c r="BM12" s="3">
        <v>13.27</v>
      </c>
      <c r="BN12" s="3">
        <v>101.75</v>
      </c>
      <c r="BO12" s="3">
        <v>101.75</v>
      </c>
      <c r="BQ12" s="3" t="s">
        <v>132</v>
      </c>
      <c r="BR12" s="3" t="s">
        <v>84</v>
      </c>
      <c r="BS12" s="3" t="s">
        <v>85</v>
      </c>
      <c r="BY12" s="3">
        <v>14878.24</v>
      </c>
      <c r="BZ12" s="3" t="s">
        <v>124</v>
      </c>
      <c r="CC12" s="3" t="s">
        <v>130</v>
      </c>
      <c r="CD12" s="3">
        <v>8301</v>
      </c>
      <c r="CE12" s="3" t="s">
        <v>128</v>
      </c>
      <c r="CI12" s="3">
        <v>2</v>
      </c>
      <c r="CJ12" s="3" t="s">
        <v>85</v>
      </c>
      <c r="CK12" s="3">
        <v>21</v>
      </c>
      <c r="CL12" s="3" t="s">
        <v>87</v>
      </c>
    </row>
    <row r="13" spans="1:92" x14ac:dyDescent="0.2">
      <c r="A13" s="3" t="s">
        <v>72</v>
      </c>
      <c r="B13" s="3" t="s">
        <v>73</v>
      </c>
      <c r="C13" s="3" t="s">
        <v>74</v>
      </c>
      <c r="E13" s="3" t="str">
        <f>"GAB2007969"</f>
        <v>GAB2007969</v>
      </c>
      <c r="F13" s="4">
        <v>44589</v>
      </c>
      <c r="G13" s="3">
        <v>202207</v>
      </c>
      <c r="H13" s="3" t="s">
        <v>75</v>
      </c>
      <c r="I13" s="3" t="s">
        <v>76</v>
      </c>
      <c r="J13" s="3" t="s">
        <v>77</v>
      </c>
      <c r="K13" s="3" t="s">
        <v>78</v>
      </c>
      <c r="L13" s="3" t="s">
        <v>133</v>
      </c>
      <c r="M13" s="3" t="s">
        <v>134</v>
      </c>
      <c r="N13" s="3" t="s">
        <v>135</v>
      </c>
      <c r="O13" s="3" t="s">
        <v>112</v>
      </c>
      <c r="P13" s="3" t="str">
        <f>"006771                        "</f>
        <v xml:space="preserve">006771                        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23.18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1</v>
      </c>
      <c r="BI13" s="3">
        <v>0.3</v>
      </c>
      <c r="BJ13" s="3">
        <v>2.9</v>
      </c>
      <c r="BK13" s="3">
        <v>3</v>
      </c>
      <c r="BL13" s="3">
        <v>88.48</v>
      </c>
      <c r="BM13" s="3">
        <v>13.27</v>
      </c>
      <c r="BN13" s="3">
        <v>101.75</v>
      </c>
      <c r="BO13" s="3">
        <v>101.75</v>
      </c>
      <c r="BQ13" s="3" t="s">
        <v>136</v>
      </c>
      <c r="BR13" s="3" t="s">
        <v>84</v>
      </c>
      <c r="BS13" s="3" t="s">
        <v>85</v>
      </c>
      <c r="BY13" s="3">
        <v>14560.84</v>
      </c>
      <c r="BZ13" s="3" t="s">
        <v>124</v>
      </c>
      <c r="CC13" s="3" t="s">
        <v>134</v>
      </c>
      <c r="CD13" s="3">
        <v>1709</v>
      </c>
      <c r="CE13" s="3" t="s">
        <v>137</v>
      </c>
      <c r="CI13" s="3">
        <v>1</v>
      </c>
      <c r="CJ13" s="3" t="s">
        <v>85</v>
      </c>
      <c r="CK13" s="3">
        <v>21</v>
      </c>
      <c r="CL13" s="3" t="s">
        <v>87</v>
      </c>
    </row>
    <row r="14" spans="1:92" x14ac:dyDescent="0.2">
      <c r="A14" s="3" t="s">
        <v>72</v>
      </c>
      <c r="B14" s="3" t="s">
        <v>73</v>
      </c>
      <c r="C14" s="3" t="s">
        <v>74</v>
      </c>
      <c r="E14" s="3" t="str">
        <f>"GAB2007972"</f>
        <v>GAB2007972</v>
      </c>
      <c r="F14" s="4">
        <v>44589</v>
      </c>
      <c r="G14" s="3">
        <v>202207</v>
      </c>
      <c r="H14" s="3" t="s">
        <v>75</v>
      </c>
      <c r="I14" s="3" t="s">
        <v>76</v>
      </c>
      <c r="J14" s="3" t="s">
        <v>77</v>
      </c>
      <c r="K14" s="3" t="s">
        <v>78</v>
      </c>
      <c r="L14" s="3" t="s">
        <v>138</v>
      </c>
      <c r="M14" s="3" t="s">
        <v>139</v>
      </c>
      <c r="N14" s="3" t="s">
        <v>140</v>
      </c>
      <c r="O14" s="3" t="s">
        <v>112</v>
      </c>
      <c r="P14" s="3" t="str">
        <f>"CT071578                      "</f>
        <v xml:space="preserve">CT071578                      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36.71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1</v>
      </c>
      <c r="BI14" s="3">
        <v>0.1</v>
      </c>
      <c r="BJ14" s="3">
        <v>2.5</v>
      </c>
      <c r="BK14" s="3">
        <v>2.5</v>
      </c>
      <c r="BL14" s="3">
        <v>140.12</v>
      </c>
      <c r="BM14" s="3">
        <v>21.02</v>
      </c>
      <c r="BN14" s="3">
        <v>161.13999999999999</v>
      </c>
      <c r="BO14" s="3">
        <v>161.13999999999999</v>
      </c>
      <c r="BQ14" s="3" t="s">
        <v>141</v>
      </c>
      <c r="BR14" s="3" t="s">
        <v>84</v>
      </c>
      <c r="BS14" s="3" t="s">
        <v>85</v>
      </c>
      <c r="BY14" s="3">
        <v>12357.84</v>
      </c>
      <c r="BZ14" s="3" t="s">
        <v>124</v>
      </c>
      <c r="CC14" s="3" t="s">
        <v>139</v>
      </c>
      <c r="CD14" s="3">
        <v>6500</v>
      </c>
      <c r="CE14" s="3" t="s">
        <v>142</v>
      </c>
      <c r="CI14" s="3">
        <v>1</v>
      </c>
      <c r="CJ14" s="3" t="s">
        <v>85</v>
      </c>
      <c r="CK14" s="3">
        <v>23</v>
      </c>
      <c r="CL14" s="3" t="s">
        <v>87</v>
      </c>
    </row>
    <row r="15" spans="1:92" x14ac:dyDescent="0.2">
      <c r="A15" s="3" t="s">
        <v>72</v>
      </c>
      <c r="B15" s="3" t="s">
        <v>73</v>
      </c>
      <c r="C15" s="3" t="s">
        <v>74</v>
      </c>
      <c r="E15" s="3" t="str">
        <f>"009940857720"</f>
        <v>009940857720</v>
      </c>
      <c r="F15" s="4">
        <v>44588</v>
      </c>
      <c r="G15" s="3">
        <v>202207</v>
      </c>
      <c r="H15" s="3" t="s">
        <v>92</v>
      </c>
      <c r="I15" s="3" t="s">
        <v>93</v>
      </c>
      <c r="J15" s="3" t="s">
        <v>143</v>
      </c>
      <c r="K15" s="3" t="s">
        <v>78</v>
      </c>
      <c r="L15" s="3" t="s">
        <v>75</v>
      </c>
      <c r="M15" s="3" t="s">
        <v>76</v>
      </c>
      <c r="N15" s="3" t="s">
        <v>144</v>
      </c>
      <c r="O15" s="3" t="s">
        <v>82</v>
      </c>
      <c r="P15" s="3" t="str">
        <f>"NO REF                        "</f>
        <v xml:space="preserve">NO REF                        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33.590000000000003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2</v>
      </c>
      <c r="BI15" s="3">
        <v>16</v>
      </c>
      <c r="BJ15" s="3">
        <v>17.899999999999999</v>
      </c>
      <c r="BK15" s="3">
        <v>18</v>
      </c>
      <c r="BL15" s="3">
        <v>133.44999999999999</v>
      </c>
      <c r="BM15" s="3">
        <v>20.02</v>
      </c>
      <c r="BN15" s="3">
        <v>153.47</v>
      </c>
      <c r="BO15" s="3">
        <v>153.47</v>
      </c>
      <c r="BQ15" s="3" t="s">
        <v>145</v>
      </c>
      <c r="BR15" s="3" t="s">
        <v>146</v>
      </c>
      <c r="BS15" s="3" t="s">
        <v>85</v>
      </c>
      <c r="BY15" s="3">
        <v>89668.160000000003</v>
      </c>
      <c r="BZ15" s="3" t="s">
        <v>147</v>
      </c>
      <c r="CC15" s="3" t="s">
        <v>76</v>
      </c>
      <c r="CD15" s="3">
        <v>7460</v>
      </c>
      <c r="CE15" s="3" t="s">
        <v>86</v>
      </c>
      <c r="CI15" s="3">
        <v>3</v>
      </c>
      <c r="CJ15" s="3" t="s">
        <v>85</v>
      </c>
      <c r="CK15" s="3">
        <v>41</v>
      </c>
      <c r="CL15" s="3" t="s">
        <v>87</v>
      </c>
    </row>
    <row r="16" spans="1:92" x14ac:dyDescent="0.2">
      <c r="A16" s="3" t="s">
        <v>72</v>
      </c>
      <c r="B16" s="3" t="s">
        <v>73</v>
      </c>
      <c r="C16" s="3" t="s">
        <v>74</v>
      </c>
      <c r="E16" s="3" t="str">
        <f>"080010379804"</f>
        <v>080010379804</v>
      </c>
      <c r="F16" s="4">
        <v>44589</v>
      </c>
      <c r="G16" s="3">
        <v>202207</v>
      </c>
      <c r="H16" s="3" t="s">
        <v>92</v>
      </c>
      <c r="I16" s="3" t="s">
        <v>93</v>
      </c>
      <c r="J16" s="3" t="s">
        <v>148</v>
      </c>
      <c r="K16" s="3" t="s">
        <v>78</v>
      </c>
      <c r="L16" s="3" t="s">
        <v>75</v>
      </c>
      <c r="M16" s="3" t="s">
        <v>76</v>
      </c>
      <c r="N16" s="3" t="s">
        <v>144</v>
      </c>
      <c r="O16" s="3" t="s">
        <v>82</v>
      </c>
      <c r="P16" s="3" t="str">
        <f>"-                             "</f>
        <v xml:space="preserve">-                             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29.89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1</v>
      </c>
      <c r="BI16" s="3">
        <v>0.6</v>
      </c>
      <c r="BJ16" s="3">
        <v>1.9</v>
      </c>
      <c r="BK16" s="3">
        <v>2</v>
      </c>
      <c r="BL16" s="3">
        <v>119.34</v>
      </c>
      <c r="BM16" s="3">
        <v>17.899999999999999</v>
      </c>
      <c r="BN16" s="3">
        <v>137.24</v>
      </c>
      <c r="BO16" s="3">
        <v>137.24</v>
      </c>
      <c r="BP16" s="3" t="s">
        <v>85</v>
      </c>
      <c r="BQ16" s="3" t="s">
        <v>84</v>
      </c>
      <c r="BR16" s="3" t="s">
        <v>149</v>
      </c>
      <c r="BS16" s="3" t="s">
        <v>85</v>
      </c>
      <c r="BY16" s="3">
        <v>9610.82</v>
      </c>
      <c r="BZ16" s="3" t="s">
        <v>147</v>
      </c>
      <c r="CC16" s="3" t="s">
        <v>76</v>
      </c>
      <c r="CD16" s="3">
        <v>7460</v>
      </c>
      <c r="CE16" s="3" t="s">
        <v>86</v>
      </c>
      <c r="CI16" s="3">
        <v>3</v>
      </c>
      <c r="CJ16" s="3" t="s">
        <v>85</v>
      </c>
      <c r="CK16" s="3">
        <v>41</v>
      </c>
      <c r="CL16" s="3" t="s">
        <v>87</v>
      </c>
    </row>
    <row r="17" spans="1:90" x14ac:dyDescent="0.2">
      <c r="A17" s="3" t="s">
        <v>72</v>
      </c>
      <c r="B17" s="3" t="s">
        <v>73</v>
      </c>
      <c r="C17" s="3" t="s">
        <v>74</v>
      </c>
      <c r="E17" s="3" t="str">
        <f>"GAB2007964"</f>
        <v>GAB2007964</v>
      </c>
      <c r="F17" s="4">
        <v>44589</v>
      </c>
      <c r="G17" s="3">
        <v>202207</v>
      </c>
      <c r="H17" s="3" t="s">
        <v>75</v>
      </c>
      <c r="I17" s="3" t="s">
        <v>76</v>
      </c>
      <c r="J17" s="3" t="s">
        <v>77</v>
      </c>
      <c r="K17" s="3" t="s">
        <v>78</v>
      </c>
      <c r="L17" s="3" t="s">
        <v>150</v>
      </c>
      <c r="M17" s="3" t="s">
        <v>151</v>
      </c>
      <c r="N17" s="3" t="s">
        <v>152</v>
      </c>
      <c r="O17" s="3" t="s">
        <v>82</v>
      </c>
      <c r="P17" s="3" t="str">
        <f>"CT071608                      "</f>
        <v xml:space="preserve">CT071608                      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33.01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1</v>
      </c>
      <c r="BI17" s="3">
        <v>0.4</v>
      </c>
      <c r="BJ17" s="3">
        <v>2.8</v>
      </c>
      <c r="BK17" s="3">
        <v>3</v>
      </c>
      <c r="BL17" s="3">
        <v>131.25</v>
      </c>
      <c r="BM17" s="3">
        <v>19.690000000000001</v>
      </c>
      <c r="BN17" s="3">
        <v>150.94</v>
      </c>
      <c r="BO17" s="3">
        <v>150.94</v>
      </c>
      <c r="BQ17" s="3" t="s">
        <v>153</v>
      </c>
      <c r="BR17" s="3" t="s">
        <v>84</v>
      </c>
      <c r="BS17" s="3" t="s">
        <v>85</v>
      </c>
      <c r="BY17" s="3">
        <v>14004.9</v>
      </c>
      <c r="CC17" s="3" t="s">
        <v>151</v>
      </c>
      <c r="CD17" s="3">
        <v>8190</v>
      </c>
      <c r="CE17" s="3" t="s">
        <v>86</v>
      </c>
      <c r="CI17" s="3">
        <v>2</v>
      </c>
      <c r="CJ17" s="3" t="s">
        <v>85</v>
      </c>
      <c r="CK17" s="3">
        <v>44</v>
      </c>
      <c r="CL17" s="3" t="s">
        <v>87</v>
      </c>
    </row>
    <row r="18" spans="1:90" x14ac:dyDescent="0.2">
      <c r="A18" s="3" t="s">
        <v>72</v>
      </c>
      <c r="B18" s="3" t="s">
        <v>73</v>
      </c>
      <c r="C18" s="3" t="s">
        <v>74</v>
      </c>
      <c r="E18" s="3" t="str">
        <f>"GAB2007974"</f>
        <v>GAB2007974</v>
      </c>
      <c r="F18" s="4">
        <v>44589</v>
      </c>
      <c r="G18" s="3">
        <v>202207</v>
      </c>
      <c r="H18" s="3" t="s">
        <v>75</v>
      </c>
      <c r="I18" s="3" t="s">
        <v>76</v>
      </c>
      <c r="J18" s="3" t="s">
        <v>77</v>
      </c>
      <c r="K18" s="3" t="s">
        <v>78</v>
      </c>
      <c r="L18" s="3" t="s">
        <v>105</v>
      </c>
      <c r="M18" s="3" t="s">
        <v>106</v>
      </c>
      <c r="N18" s="3" t="s">
        <v>154</v>
      </c>
      <c r="O18" s="3" t="s">
        <v>112</v>
      </c>
      <c r="P18" s="3" t="str">
        <f>"CT071622                      "</f>
        <v xml:space="preserve">CT071622                      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23.18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15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1</v>
      </c>
      <c r="BI18" s="3">
        <v>0.2</v>
      </c>
      <c r="BJ18" s="3">
        <v>2.6</v>
      </c>
      <c r="BK18" s="3">
        <v>3</v>
      </c>
      <c r="BL18" s="3">
        <v>103.48</v>
      </c>
      <c r="BM18" s="3">
        <v>15.52</v>
      </c>
      <c r="BN18" s="3">
        <v>119</v>
      </c>
      <c r="BO18" s="3">
        <v>119</v>
      </c>
      <c r="BQ18" s="3" t="s">
        <v>155</v>
      </c>
      <c r="BR18" s="3" t="s">
        <v>84</v>
      </c>
      <c r="BS18" s="3" t="s">
        <v>85</v>
      </c>
      <c r="BY18" s="3">
        <v>12935.16</v>
      </c>
      <c r="BZ18" s="3" t="s">
        <v>114</v>
      </c>
      <c r="CC18" s="3" t="s">
        <v>106</v>
      </c>
      <c r="CD18" s="3">
        <v>1863</v>
      </c>
      <c r="CE18" s="3" t="s">
        <v>128</v>
      </c>
      <c r="CI18" s="3">
        <v>1</v>
      </c>
      <c r="CJ18" s="3" t="s">
        <v>85</v>
      </c>
      <c r="CK18" s="3">
        <v>21</v>
      </c>
      <c r="CL18" s="3" t="s">
        <v>87</v>
      </c>
    </row>
    <row r="19" spans="1:90" x14ac:dyDescent="0.2">
      <c r="A19" s="3" t="s">
        <v>72</v>
      </c>
      <c r="B19" s="3" t="s">
        <v>73</v>
      </c>
      <c r="C19" s="3" t="s">
        <v>74</v>
      </c>
      <c r="E19" s="3" t="str">
        <f>"009940857721"</f>
        <v>009940857721</v>
      </c>
      <c r="F19" s="4">
        <v>44588</v>
      </c>
      <c r="G19" s="3">
        <v>202207</v>
      </c>
      <c r="H19" s="3" t="s">
        <v>92</v>
      </c>
      <c r="I19" s="3" t="s">
        <v>93</v>
      </c>
      <c r="J19" s="3" t="s">
        <v>143</v>
      </c>
      <c r="K19" s="3" t="s">
        <v>78</v>
      </c>
      <c r="L19" s="3" t="s">
        <v>75</v>
      </c>
      <c r="M19" s="3" t="s">
        <v>76</v>
      </c>
      <c r="N19" s="3" t="s">
        <v>144</v>
      </c>
      <c r="O19" s="3" t="s">
        <v>112</v>
      </c>
      <c r="P19" s="3" t="str">
        <f>"NA                            "</f>
        <v xml:space="preserve">NA                            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15.46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3">
        <v>1</v>
      </c>
      <c r="BI19" s="3">
        <v>1</v>
      </c>
      <c r="BJ19" s="3">
        <v>0.2</v>
      </c>
      <c r="BK19" s="3">
        <v>1</v>
      </c>
      <c r="BL19" s="3">
        <v>59</v>
      </c>
      <c r="BM19" s="3">
        <v>8.85</v>
      </c>
      <c r="BN19" s="3">
        <v>67.849999999999994</v>
      </c>
      <c r="BO19" s="3">
        <v>67.849999999999994</v>
      </c>
      <c r="BQ19" s="3" t="s">
        <v>156</v>
      </c>
      <c r="BR19" s="3" t="s">
        <v>157</v>
      </c>
      <c r="BS19" s="4">
        <v>44589</v>
      </c>
      <c r="BT19" s="5">
        <v>0.4069444444444445</v>
      </c>
      <c r="BU19" s="3" t="s">
        <v>158</v>
      </c>
      <c r="BV19" s="3" t="s">
        <v>103</v>
      </c>
      <c r="BY19" s="3">
        <v>1200</v>
      </c>
      <c r="BZ19" s="3" t="s">
        <v>124</v>
      </c>
      <c r="CA19" s="3" t="s">
        <v>159</v>
      </c>
      <c r="CC19" s="3" t="s">
        <v>76</v>
      </c>
      <c r="CD19" s="3">
        <v>7460</v>
      </c>
      <c r="CE19" s="3" t="s">
        <v>86</v>
      </c>
      <c r="CI19" s="3">
        <v>1</v>
      </c>
      <c r="CJ19" s="3">
        <v>1</v>
      </c>
      <c r="CK19" s="3">
        <v>21</v>
      </c>
      <c r="CL19" s="3" t="s">
        <v>87</v>
      </c>
    </row>
    <row r="20" spans="1:90" x14ac:dyDescent="0.2">
      <c r="A20" s="3" t="s">
        <v>72</v>
      </c>
      <c r="B20" s="3" t="s">
        <v>73</v>
      </c>
      <c r="C20" s="3" t="s">
        <v>74</v>
      </c>
      <c r="E20" s="3" t="str">
        <f>"GAB2007965"</f>
        <v>GAB2007965</v>
      </c>
      <c r="F20" s="4">
        <v>44589</v>
      </c>
      <c r="G20" s="3">
        <v>202207</v>
      </c>
      <c r="H20" s="3" t="s">
        <v>75</v>
      </c>
      <c r="I20" s="3" t="s">
        <v>76</v>
      </c>
      <c r="J20" s="3" t="s">
        <v>77</v>
      </c>
      <c r="K20" s="3" t="s">
        <v>78</v>
      </c>
      <c r="L20" s="3" t="s">
        <v>92</v>
      </c>
      <c r="M20" s="3" t="s">
        <v>93</v>
      </c>
      <c r="N20" s="3" t="s">
        <v>144</v>
      </c>
      <c r="O20" s="3" t="s">
        <v>112</v>
      </c>
      <c r="P20" s="3" t="str">
        <f>"ATT:MINETTE LABUSCHAGNE       "</f>
        <v xml:space="preserve">ATT:MINETTE LABUSCHAGNE       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19.32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1</v>
      </c>
      <c r="BI20" s="3">
        <v>0.2</v>
      </c>
      <c r="BJ20" s="3">
        <v>2.4</v>
      </c>
      <c r="BK20" s="3">
        <v>2.5</v>
      </c>
      <c r="BL20" s="3">
        <v>73.739999999999995</v>
      </c>
      <c r="BM20" s="3">
        <v>11.06</v>
      </c>
      <c r="BN20" s="3">
        <v>84.8</v>
      </c>
      <c r="BO20" s="3">
        <v>84.8</v>
      </c>
      <c r="BQ20" s="3" t="s">
        <v>160</v>
      </c>
      <c r="BR20" s="3" t="s">
        <v>84</v>
      </c>
      <c r="BS20" s="3" t="s">
        <v>85</v>
      </c>
      <c r="BY20" s="3">
        <v>12124.8</v>
      </c>
      <c r="BZ20" s="3" t="s">
        <v>124</v>
      </c>
      <c r="CC20" s="3" t="s">
        <v>93</v>
      </c>
      <c r="CD20" s="3">
        <v>157</v>
      </c>
      <c r="CE20" s="3" t="s">
        <v>161</v>
      </c>
      <c r="CI20" s="3">
        <v>1</v>
      </c>
      <c r="CJ20" s="3" t="s">
        <v>85</v>
      </c>
      <c r="CK20" s="3">
        <v>21</v>
      </c>
      <c r="CL20" s="3" t="s">
        <v>87</v>
      </c>
    </row>
    <row r="21" spans="1:90" x14ac:dyDescent="0.2">
      <c r="A21" s="3" t="s">
        <v>72</v>
      </c>
      <c r="B21" s="3" t="s">
        <v>73</v>
      </c>
      <c r="C21" s="3" t="s">
        <v>74</v>
      </c>
      <c r="E21" s="3" t="str">
        <f>"GAB2007966"</f>
        <v>GAB2007966</v>
      </c>
      <c r="F21" s="4">
        <v>44589</v>
      </c>
      <c r="G21" s="3">
        <v>202207</v>
      </c>
      <c r="H21" s="3" t="s">
        <v>75</v>
      </c>
      <c r="I21" s="3" t="s">
        <v>76</v>
      </c>
      <c r="J21" s="3" t="s">
        <v>77</v>
      </c>
      <c r="K21" s="3" t="s">
        <v>78</v>
      </c>
      <c r="L21" s="3" t="s">
        <v>162</v>
      </c>
      <c r="M21" s="3" t="s">
        <v>163</v>
      </c>
      <c r="N21" s="3" t="s">
        <v>164</v>
      </c>
      <c r="O21" s="3" t="s">
        <v>112</v>
      </c>
      <c r="P21" s="3" t="str">
        <f>"CT071616                      "</f>
        <v xml:space="preserve">CT071616                      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43.47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1</v>
      </c>
      <c r="BI21" s="3">
        <v>0.3</v>
      </c>
      <c r="BJ21" s="3">
        <v>2.9</v>
      </c>
      <c r="BK21" s="3">
        <v>3</v>
      </c>
      <c r="BL21" s="3">
        <v>165.93</v>
      </c>
      <c r="BM21" s="3">
        <v>24.89</v>
      </c>
      <c r="BN21" s="3">
        <v>190.82</v>
      </c>
      <c r="BO21" s="3">
        <v>190.82</v>
      </c>
      <c r="BQ21" s="3" t="s">
        <v>165</v>
      </c>
      <c r="BR21" s="3" t="s">
        <v>84</v>
      </c>
      <c r="BS21" s="3" t="s">
        <v>85</v>
      </c>
      <c r="BY21" s="3">
        <v>14335.44</v>
      </c>
      <c r="BZ21" s="3" t="s">
        <v>124</v>
      </c>
      <c r="CC21" s="3" t="s">
        <v>163</v>
      </c>
      <c r="CD21" s="3">
        <v>9700</v>
      </c>
      <c r="CE21" s="3" t="s">
        <v>137</v>
      </c>
      <c r="CI21" s="3">
        <v>2</v>
      </c>
      <c r="CJ21" s="3" t="s">
        <v>85</v>
      </c>
      <c r="CK21" s="3">
        <v>23</v>
      </c>
      <c r="CL21" s="3" t="s">
        <v>87</v>
      </c>
    </row>
    <row r="22" spans="1:90" x14ac:dyDescent="0.2">
      <c r="A22" s="3" t="s">
        <v>72</v>
      </c>
      <c r="B22" s="3" t="s">
        <v>73</v>
      </c>
      <c r="C22" s="3" t="s">
        <v>74</v>
      </c>
      <c r="E22" s="3" t="str">
        <f>"GAB2007981"</f>
        <v>GAB2007981</v>
      </c>
      <c r="F22" s="4">
        <v>44589</v>
      </c>
      <c r="G22" s="3">
        <v>202207</v>
      </c>
      <c r="H22" s="3" t="s">
        <v>75</v>
      </c>
      <c r="I22" s="3" t="s">
        <v>76</v>
      </c>
      <c r="J22" s="3" t="s">
        <v>77</v>
      </c>
      <c r="K22" s="3" t="s">
        <v>78</v>
      </c>
      <c r="L22" s="3" t="s">
        <v>166</v>
      </c>
      <c r="M22" s="3" t="s">
        <v>167</v>
      </c>
      <c r="N22" s="3" t="s">
        <v>168</v>
      </c>
      <c r="O22" s="3" t="s">
        <v>112</v>
      </c>
      <c r="P22" s="3" t="str">
        <f>"CT071621                      "</f>
        <v xml:space="preserve">CT071621                      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19.32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15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1</v>
      </c>
      <c r="BI22" s="3">
        <v>0.3</v>
      </c>
      <c r="BJ22" s="3">
        <v>2.5</v>
      </c>
      <c r="BK22" s="3">
        <v>2.5</v>
      </c>
      <c r="BL22" s="3">
        <v>88.74</v>
      </c>
      <c r="BM22" s="3">
        <v>13.31</v>
      </c>
      <c r="BN22" s="3">
        <v>102.05</v>
      </c>
      <c r="BO22" s="3">
        <v>102.05</v>
      </c>
      <c r="BQ22" s="3" t="s">
        <v>169</v>
      </c>
      <c r="BR22" s="3" t="s">
        <v>84</v>
      </c>
      <c r="BS22" s="3" t="s">
        <v>85</v>
      </c>
      <c r="BY22" s="3">
        <v>12413.64</v>
      </c>
      <c r="BZ22" s="3" t="s">
        <v>114</v>
      </c>
      <c r="CC22" s="3" t="s">
        <v>167</v>
      </c>
      <c r="CD22" s="3">
        <v>1475</v>
      </c>
      <c r="CE22" s="3" t="s">
        <v>137</v>
      </c>
      <c r="CI22" s="3">
        <v>1</v>
      </c>
      <c r="CJ22" s="3" t="s">
        <v>85</v>
      </c>
      <c r="CK22" s="3">
        <v>21</v>
      </c>
      <c r="CL22" s="3" t="s">
        <v>87</v>
      </c>
    </row>
    <row r="23" spans="1:90" x14ac:dyDescent="0.2">
      <c r="A23" s="3" t="s">
        <v>72</v>
      </c>
      <c r="B23" s="3" t="s">
        <v>73</v>
      </c>
      <c r="C23" s="3" t="s">
        <v>74</v>
      </c>
      <c r="E23" s="3" t="str">
        <f>"GAB2007634"</f>
        <v>GAB2007634</v>
      </c>
      <c r="F23" s="4">
        <v>44571</v>
      </c>
      <c r="G23" s="3">
        <v>202207</v>
      </c>
      <c r="H23" s="3" t="s">
        <v>75</v>
      </c>
      <c r="I23" s="3" t="s">
        <v>76</v>
      </c>
      <c r="J23" s="3" t="s">
        <v>77</v>
      </c>
      <c r="K23" s="3" t="s">
        <v>78</v>
      </c>
      <c r="L23" s="3" t="s">
        <v>109</v>
      </c>
      <c r="M23" s="3" t="s">
        <v>110</v>
      </c>
      <c r="N23" s="3" t="s">
        <v>170</v>
      </c>
      <c r="O23" s="3" t="s">
        <v>112</v>
      </c>
      <c r="P23" s="3" t="str">
        <f>"CT071243                      "</f>
        <v xml:space="preserve">CT071243                      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43.47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15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1</v>
      </c>
      <c r="BI23" s="3">
        <v>0.1</v>
      </c>
      <c r="BJ23" s="3">
        <v>2.7</v>
      </c>
      <c r="BK23" s="3">
        <v>3</v>
      </c>
      <c r="BL23" s="3">
        <v>180.93</v>
      </c>
      <c r="BM23" s="3">
        <v>27.14</v>
      </c>
      <c r="BN23" s="3">
        <v>208.07</v>
      </c>
      <c r="BO23" s="3">
        <v>208.07</v>
      </c>
      <c r="BQ23" s="3" t="s">
        <v>113</v>
      </c>
      <c r="BR23" s="3" t="s">
        <v>84</v>
      </c>
      <c r="BS23" s="4">
        <v>44572</v>
      </c>
      <c r="BT23" s="5">
        <v>0.43055555555555558</v>
      </c>
      <c r="BU23" s="3" t="s">
        <v>171</v>
      </c>
      <c r="BV23" s="3" t="s">
        <v>103</v>
      </c>
      <c r="BY23" s="3">
        <v>13322.25</v>
      </c>
      <c r="BZ23" s="3" t="s">
        <v>114</v>
      </c>
      <c r="CC23" s="3" t="s">
        <v>110</v>
      </c>
      <c r="CD23" s="3">
        <v>2745</v>
      </c>
      <c r="CE23" s="3" t="s">
        <v>125</v>
      </c>
      <c r="CF23" s="4">
        <v>44573</v>
      </c>
      <c r="CI23" s="3">
        <v>1</v>
      </c>
      <c r="CJ23" s="3">
        <v>1</v>
      </c>
      <c r="CK23" s="3">
        <v>23</v>
      </c>
      <c r="CL23" s="3" t="s">
        <v>87</v>
      </c>
    </row>
    <row r="24" spans="1:90" x14ac:dyDescent="0.2">
      <c r="A24" s="3" t="s">
        <v>72</v>
      </c>
      <c r="B24" s="3" t="s">
        <v>73</v>
      </c>
      <c r="C24" s="3" t="s">
        <v>74</v>
      </c>
      <c r="E24" s="3" t="str">
        <f>"GAB2007631"</f>
        <v>GAB2007631</v>
      </c>
      <c r="F24" s="4">
        <v>44571</v>
      </c>
      <c r="G24" s="3">
        <v>202207</v>
      </c>
      <c r="H24" s="3" t="s">
        <v>75</v>
      </c>
      <c r="I24" s="3" t="s">
        <v>76</v>
      </c>
      <c r="J24" s="3" t="s">
        <v>77</v>
      </c>
      <c r="K24" s="3" t="s">
        <v>78</v>
      </c>
      <c r="L24" s="3" t="s">
        <v>172</v>
      </c>
      <c r="M24" s="3" t="s">
        <v>173</v>
      </c>
      <c r="N24" s="3" t="s">
        <v>174</v>
      </c>
      <c r="O24" s="3" t="s">
        <v>112</v>
      </c>
      <c r="P24" s="3" t="str">
        <f>"ORD006468                     "</f>
        <v xml:space="preserve">ORD006468                     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36.71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1</v>
      </c>
      <c r="BI24" s="3">
        <v>0.1</v>
      </c>
      <c r="BJ24" s="3">
        <v>2.2000000000000002</v>
      </c>
      <c r="BK24" s="3">
        <v>2.5</v>
      </c>
      <c r="BL24" s="3">
        <v>140.12</v>
      </c>
      <c r="BM24" s="3">
        <v>21.02</v>
      </c>
      <c r="BN24" s="3">
        <v>161.13999999999999</v>
      </c>
      <c r="BO24" s="3">
        <v>161.13999999999999</v>
      </c>
      <c r="BQ24" s="3" t="s">
        <v>175</v>
      </c>
      <c r="BR24" s="3" t="s">
        <v>84</v>
      </c>
      <c r="BS24" s="4">
        <v>44572</v>
      </c>
      <c r="BT24" s="5">
        <v>0.4375</v>
      </c>
      <c r="BU24" s="3" t="s">
        <v>176</v>
      </c>
      <c r="BV24" s="3" t="s">
        <v>103</v>
      </c>
      <c r="BY24" s="3">
        <v>11121.5</v>
      </c>
      <c r="BZ24" s="3" t="s">
        <v>124</v>
      </c>
      <c r="CC24" s="3" t="s">
        <v>173</v>
      </c>
      <c r="CD24" s="3">
        <v>1035</v>
      </c>
      <c r="CE24" s="3" t="s">
        <v>142</v>
      </c>
      <c r="CF24" s="4">
        <v>44572</v>
      </c>
      <c r="CI24" s="3">
        <v>1</v>
      </c>
      <c r="CJ24" s="3">
        <v>1</v>
      </c>
      <c r="CK24" s="3">
        <v>23</v>
      </c>
      <c r="CL24" s="3" t="s">
        <v>87</v>
      </c>
    </row>
    <row r="25" spans="1:90" x14ac:dyDescent="0.2">
      <c r="A25" s="3" t="s">
        <v>72</v>
      </c>
      <c r="B25" s="3" t="s">
        <v>73</v>
      </c>
      <c r="C25" s="3" t="s">
        <v>74</v>
      </c>
      <c r="E25" s="3" t="str">
        <f>"GAB2007624"</f>
        <v>GAB2007624</v>
      </c>
      <c r="F25" s="4">
        <v>44571</v>
      </c>
      <c r="G25" s="3">
        <v>202207</v>
      </c>
      <c r="H25" s="3" t="s">
        <v>75</v>
      </c>
      <c r="I25" s="3" t="s">
        <v>76</v>
      </c>
      <c r="J25" s="3" t="s">
        <v>77</v>
      </c>
      <c r="K25" s="3" t="s">
        <v>78</v>
      </c>
      <c r="L25" s="3" t="s">
        <v>177</v>
      </c>
      <c r="M25" s="3" t="s">
        <v>178</v>
      </c>
      <c r="N25" s="3" t="s">
        <v>179</v>
      </c>
      <c r="O25" s="3" t="s">
        <v>82</v>
      </c>
      <c r="P25" s="3" t="str">
        <f>"CT071231                      "</f>
        <v xml:space="preserve">CT071231                      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33.590000000000003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2</v>
      </c>
      <c r="BI25" s="3">
        <v>6.5</v>
      </c>
      <c r="BJ25" s="3">
        <v>17.600000000000001</v>
      </c>
      <c r="BK25" s="3">
        <v>18</v>
      </c>
      <c r="BL25" s="3">
        <v>133.44999999999999</v>
      </c>
      <c r="BM25" s="3">
        <v>20.02</v>
      </c>
      <c r="BN25" s="3">
        <v>153.47</v>
      </c>
      <c r="BO25" s="3">
        <v>153.47</v>
      </c>
      <c r="BQ25" s="3" t="s">
        <v>180</v>
      </c>
      <c r="BR25" s="3" t="s">
        <v>84</v>
      </c>
      <c r="BS25" s="4">
        <v>44573</v>
      </c>
      <c r="BT25" s="5">
        <v>0.47361111111111115</v>
      </c>
      <c r="BU25" s="3" t="s">
        <v>181</v>
      </c>
      <c r="BV25" s="3" t="s">
        <v>103</v>
      </c>
      <c r="BY25" s="3">
        <v>88224.16</v>
      </c>
      <c r="CA25" s="3" t="s">
        <v>182</v>
      </c>
      <c r="CC25" s="3" t="s">
        <v>178</v>
      </c>
      <c r="CD25" s="3">
        <v>3610</v>
      </c>
      <c r="CE25" s="3" t="s">
        <v>86</v>
      </c>
      <c r="CF25" s="4">
        <v>44574</v>
      </c>
      <c r="CI25" s="3">
        <v>3</v>
      </c>
      <c r="CJ25" s="3">
        <v>2</v>
      </c>
      <c r="CK25" s="3">
        <v>41</v>
      </c>
      <c r="CL25" s="3" t="s">
        <v>87</v>
      </c>
    </row>
    <row r="26" spans="1:90" x14ac:dyDescent="0.2">
      <c r="A26" s="3" t="s">
        <v>72</v>
      </c>
      <c r="B26" s="3" t="s">
        <v>73</v>
      </c>
      <c r="C26" s="3" t="s">
        <v>74</v>
      </c>
      <c r="E26" s="3" t="str">
        <f>"GAB2007630"</f>
        <v>GAB2007630</v>
      </c>
      <c r="F26" s="4">
        <v>44571</v>
      </c>
      <c r="G26" s="3">
        <v>202207</v>
      </c>
      <c r="H26" s="3" t="s">
        <v>75</v>
      </c>
      <c r="I26" s="3" t="s">
        <v>76</v>
      </c>
      <c r="J26" s="3" t="s">
        <v>77</v>
      </c>
      <c r="K26" s="3" t="s">
        <v>78</v>
      </c>
      <c r="L26" s="3" t="s">
        <v>183</v>
      </c>
      <c r="M26" s="3" t="s">
        <v>184</v>
      </c>
      <c r="N26" s="3" t="s">
        <v>185</v>
      </c>
      <c r="O26" s="3" t="s">
        <v>112</v>
      </c>
      <c r="P26" s="3" t="str">
        <f>"ORD006473                     "</f>
        <v xml:space="preserve">ORD006473                     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43.47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1</v>
      </c>
      <c r="BI26" s="3">
        <v>0.3</v>
      </c>
      <c r="BJ26" s="3">
        <v>3</v>
      </c>
      <c r="BK26" s="3">
        <v>3</v>
      </c>
      <c r="BL26" s="3">
        <v>165.93</v>
      </c>
      <c r="BM26" s="3">
        <v>24.89</v>
      </c>
      <c r="BN26" s="3">
        <v>190.82</v>
      </c>
      <c r="BO26" s="3">
        <v>190.82</v>
      </c>
      <c r="BQ26" s="3" t="s">
        <v>186</v>
      </c>
      <c r="BR26" s="3" t="s">
        <v>84</v>
      </c>
      <c r="BS26" s="4">
        <v>44573</v>
      </c>
      <c r="BT26" s="5">
        <v>0.53125</v>
      </c>
      <c r="BU26" s="3" t="s">
        <v>187</v>
      </c>
      <c r="BV26" s="3" t="s">
        <v>103</v>
      </c>
      <c r="BY26" s="3">
        <v>15136.8</v>
      </c>
      <c r="BZ26" s="3" t="s">
        <v>124</v>
      </c>
      <c r="CC26" s="3" t="s">
        <v>184</v>
      </c>
      <c r="CD26" s="3">
        <v>5099</v>
      </c>
      <c r="CE26" s="3" t="s">
        <v>188</v>
      </c>
      <c r="CF26" s="4">
        <v>44573</v>
      </c>
      <c r="CI26" s="3">
        <v>3</v>
      </c>
      <c r="CJ26" s="3">
        <v>2</v>
      </c>
      <c r="CK26" s="3">
        <v>23</v>
      </c>
      <c r="CL26" s="3" t="s">
        <v>87</v>
      </c>
    </row>
    <row r="27" spans="1:90" x14ac:dyDescent="0.2">
      <c r="A27" s="3" t="s">
        <v>72</v>
      </c>
      <c r="B27" s="3" t="s">
        <v>73</v>
      </c>
      <c r="C27" s="3" t="s">
        <v>74</v>
      </c>
      <c r="E27" s="3" t="str">
        <f>"GAB2007617"</f>
        <v>GAB2007617</v>
      </c>
      <c r="F27" s="4">
        <v>44571</v>
      </c>
      <c r="G27" s="3">
        <v>202207</v>
      </c>
      <c r="H27" s="3" t="s">
        <v>75</v>
      </c>
      <c r="I27" s="3" t="s">
        <v>76</v>
      </c>
      <c r="J27" s="3" t="s">
        <v>77</v>
      </c>
      <c r="K27" s="3" t="s">
        <v>78</v>
      </c>
      <c r="L27" s="3" t="s">
        <v>75</v>
      </c>
      <c r="M27" s="3" t="s">
        <v>76</v>
      </c>
      <c r="N27" s="3" t="s">
        <v>189</v>
      </c>
      <c r="O27" s="3" t="s">
        <v>112</v>
      </c>
      <c r="P27" s="3" t="str">
        <f>"CT071221                      "</f>
        <v xml:space="preserve">CT071221                      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12.07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1</v>
      </c>
      <c r="BI27" s="3">
        <v>0.3</v>
      </c>
      <c r="BJ27" s="3">
        <v>2.6</v>
      </c>
      <c r="BK27" s="3">
        <v>3</v>
      </c>
      <c r="BL27" s="3">
        <v>46.08</v>
      </c>
      <c r="BM27" s="3">
        <v>6.91</v>
      </c>
      <c r="BN27" s="3">
        <v>52.99</v>
      </c>
      <c r="BO27" s="3">
        <v>52.99</v>
      </c>
      <c r="BQ27" s="3" t="s">
        <v>190</v>
      </c>
      <c r="BR27" s="3" t="s">
        <v>84</v>
      </c>
      <c r="BS27" s="4">
        <v>44572</v>
      </c>
      <c r="BT27" s="5">
        <v>0.37916666666666665</v>
      </c>
      <c r="BU27" s="3" t="s">
        <v>191</v>
      </c>
      <c r="BV27" s="3" t="s">
        <v>103</v>
      </c>
      <c r="BY27" s="3">
        <v>12833.1</v>
      </c>
      <c r="BZ27" s="3" t="s">
        <v>124</v>
      </c>
      <c r="CA27" s="3" t="s">
        <v>192</v>
      </c>
      <c r="CC27" s="3" t="s">
        <v>76</v>
      </c>
      <c r="CD27" s="3">
        <v>8001</v>
      </c>
      <c r="CE27" s="3" t="s">
        <v>193</v>
      </c>
      <c r="CF27" s="4">
        <v>44573</v>
      </c>
      <c r="CI27" s="3">
        <v>1</v>
      </c>
      <c r="CJ27" s="3">
        <v>1</v>
      </c>
      <c r="CK27" s="3">
        <v>22</v>
      </c>
      <c r="CL27" s="3" t="s">
        <v>87</v>
      </c>
    </row>
    <row r="28" spans="1:90" x14ac:dyDescent="0.2">
      <c r="A28" s="3" t="s">
        <v>72</v>
      </c>
      <c r="B28" s="3" t="s">
        <v>73</v>
      </c>
      <c r="C28" s="3" t="s">
        <v>74</v>
      </c>
      <c r="E28" s="3" t="str">
        <f>"GAB2007619"</f>
        <v>GAB2007619</v>
      </c>
      <c r="F28" s="4">
        <v>44571</v>
      </c>
      <c r="G28" s="3">
        <v>202207</v>
      </c>
      <c r="H28" s="3" t="s">
        <v>75</v>
      </c>
      <c r="I28" s="3" t="s">
        <v>76</v>
      </c>
      <c r="J28" s="3" t="s">
        <v>77</v>
      </c>
      <c r="K28" s="3" t="s">
        <v>78</v>
      </c>
      <c r="L28" s="3" t="s">
        <v>194</v>
      </c>
      <c r="M28" s="3" t="s">
        <v>195</v>
      </c>
      <c r="N28" s="3" t="s">
        <v>196</v>
      </c>
      <c r="O28" s="3" t="s">
        <v>112</v>
      </c>
      <c r="P28" s="3" t="str">
        <f>"006462                        "</f>
        <v xml:space="preserve">006462                        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27.04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1</v>
      </c>
      <c r="BI28" s="3">
        <v>0.1</v>
      </c>
      <c r="BJ28" s="3">
        <v>3.4</v>
      </c>
      <c r="BK28" s="3">
        <v>3.5</v>
      </c>
      <c r="BL28" s="3">
        <v>103.22</v>
      </c>
      <c r="BM28" s="3">
        <v>15.48</v>
      </c>
      <c r="BN28" s="3">
        <v>118.7</v>
      </c>
      <c r="BO28" s="3">
        <v>118.7</v>
      </c>
      <c r="BQ28" s="3" t="s">
        <v>197</v>
      </c>
      <c r="BR28" s="3" t="s">
        <v>84</v>
      </c>
      <c r="BS28" s="4">
        <v>44573</v>
      </c>
      <c r="BT28" s="5">
        <v>0.34652777777777777</v>
      </c>
      <c r="BU28" s="3" t="s">
        <v>198</v>
      </c>
      <c r="BV28" s="3" t="s">
        <v>87</v>
      </c>
      <c r="BY28" s="3">
        <v>17231.2</v>
      </c>
      <c r="BZ28" s="3" t="s">
        <v>124</v>
      </c>
      <c r="CA28" s="3" t="s">
        <v>199</v>
      </c>
      <c r="CC28" s="3" t="s">
        <v>195</v>
      </c>
      <c r="CD28" s="3">
        <v>2</v>
      </c>
      <c r="CE28" s="3" t="s">
        <v>125</v>
      </c>
      <c r="CF28" s="4">
        <v>44573</v>
      </c>
      <c r="CI28" s="3">
        <v>1</v>
      </c>
      <c r="CJ28" s="3">
        <v>2</v>
      </c>
      <c r="CK28" s="3">
        <v>21</v>
      </c>
      <c r="CL28" s="3" t="s">
        <v>87</v>
      </c>
    </row>
    <row r="29" spans="1:90" x14ac:dyDescent="0.2">
      <c r="A29" s="3" t="s">
        <v>72</v>
      </c>
      <c r="B29" s="3" t="s">
        <v>73</v>
      </c>
      <c r="C29" s="3" t="s">
        <v>74</v>
      </c>
      <c r="E29" s="3" t="str">
        <f>"GAB2007628"</f>
        <v>GAB2007628</v>
      </c>
      <c r="F29" s="4">
        <v>44571</v>
      </c>
      <c r="G29" s="3">
        <v>202207</v>
      </c>
      <c r="H29" s="3" t="s">
        <v>75</v>
      </c>
      <c r="I29" s="3" t="s">
        <v>76</v>
      </c>
      <c r="J29" s="3" t="s">
        <v>77</v>
      </c>
      <c r="K29" s="3" t="s">
        <v>78</v>
      </c>
      <c r="L29" s="3" t="s">
        <v>200</v>
      </c>
      <c r="M29" s="3" t="s">
        <v>201</v>
      </c>
      <c r="N29" s="3" t="s">
        <v>202</v>
      </c>
      <c r="O29" s="3" t="s">
        <v>112</v>
      </c>
      <c r="P29" s="3" t="str">
        <f>"CT071234                      "</f>
        <v xml:space="preserve">CT071234                      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43.47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15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1</v>
      </c>
      <c r="BI29" s="3">
        <v>0.4</v>
      </c>
      <c r="BJ29" s="3">
        <v>2.7</v>
      </c>
      <c r="BK29" s="3">
        <v>3</v>
      </c>
      <c r="BL29" s="3">
        <v>180.93</v>
      </c>
      <c r="BM29" s="3">
        <v>27.14</v>
      </c>
      <c r="BN29" s="3">
        <v>208.07</v>
      </c>
      <c r="BO29" s="3">
        <v>208.07</v>
      </c>
      <c r="BQ29" s="3" t="s">
        <v>203</v>
      </c>
      <c r="BR29" s="3" t="s">
        <v>84</v>
      </c>
      <c r="BS29" s="4">
        <v>44572</v>
      </c>
      <c r="BT29" s="5">
        <v>0.43958333333333338</v>
      </c>
      <c r="BU29" s="3" t="s">
        <v>204</v>
      </c>
      <c r="BV29" s="3" t="s">
        <v>103</v>
      </c>
      <c r="BY29" s="3">
        <v>13698.6</v>
      </c>
      <c r="BZ29" s="3" t="s">
        <v>114</v>
      </c>
      <c r="CA29" s="3" t="s">
        <v>205</v>
      </c>
      <c r="CC29" s="3" t="s">
        <v>201</v>
      </c>
      <c r="CD29" s="3">
        <v>1982</v>
      </c>
      <c r="CE29" s="3" t="s">
        <v>206</v>
      </c>
      <c r="CF29" s="4">
        <v>44573</v>
      </c>
      <c r="CI29" s="3">
        <v>1</v>
      </c>
      <c r="CJ29" s="3">
        <v>1</v>
      </c>
      <c r="CK29" s="3">
        <v>23</v>
      </c>
      <c r="CL29" s="3" t="s">
        <v>87</v>
      </c>
    </row>
    <row r="30" spans="1:90" x14ac:dyDescent="0.2">
      <c r="A30" s="3" t="s">
        <v>72</v>
      </c>
      <c r="B30" s="3" t="s">
        <v>73</v>
      </c>
      <c r="C30" s="3" t="s">
        <v>74</v>
      </c>
      <c r="E30" s="3" t="str">
        <f>"GAB2007633"</f>
        <v>GAB2007633</v>
      </c>
      <c r="F30" s="4">
        <v>44571</v>
      </c>
      <c r="G30" s="3">
        <v>202207</v>
      </c>
      <c r="H30" s="3" t="s">
        <v>75</v>
      </c>
      <c r="I30" s="3" t="s">
        <v>76</v>
      </c>
      <c r="J30" s="3" t="s">
        <v>77</v>
      </c>
      <c r="K30" s="3" t="s">
        <v>78</v>
      </c>
      <c r="L30" s="3" t="s">
        <v>207</v>
      </c>
      <c r="M30" s="3" t="s">
        <v>208</v>
      </c>
      <c r="N30" s="3" t="s">
        <v>209</v>
      </c>
      <c r="O30" s="3" t="s">
        <v>82</v>
      </c>
      <c r="P30" s="3" t="str">
        <f>"CT070840                      "</f>
        <v xml:space="preserve">CT070840                      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29.89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1</v>
      </c>
      <c r="BI30" s="3">
        <v>3.6</v>
      </c>
      <c r="BJ30" s="3">
        <v>4.9000000000000004</v>
      </c>
      <c r="BK30" s="3">
        <v>5</v>
      </c>
      <c r="BL30" s="3">
        <v>119.34</v>
      </c>
      <c r="BM30" s="3">
        <v>17.899999999999999</v>
      </c>
      <c r="BN30" s="3">
        <v>137.24</v>
      </c>
      <c r="BO30" s="3">
        <v>137.24</v>
      </c>
      <c r="BQ30" s="3" t="s">
        <v>210</v>
      </c>
      <c r="BR30" s="3" t="s">
        <v>84</v>
      </c>
      <c r="BS30" s="4">
        <v>44573</v>
      </c>
      <c r="BT30" s="5">
        <v>0.41111111111111115</v>
      </c>
      <c r="BU30" s="3" t="s">
        <v>211</v>
      </c>
      <c r="BV30" s="3" t="s">
        <v>103</v>
      </c>
      <c r="BY30" s="3">
        <v>24477.96</v>
      </c>
      <c r="CA30" s="3" t="s">
        <v>212</v>
      </c>
      <c r="CC30" s="3" t="s">
        <v>208</v>
      </c>
      <c r="CD30" s="3">
        <v>2158</v>
      </c>
      <c r="CE30" s="3" t="s">
        <v>86</v>
      </c>
      <c r="CF30" s="4">
        <v>44574</v>
      </c>
      <c r="CI30" s="3">
        <v>2</v>
      </c>
      <c r="CJ30" s="3">
        <v>2</v>
      </c>
      <c r="CK30" s="3">
        <v>41</v>
      </c>
      <c r="CL30" s="3" t="s">
        <v>87</v>
      </c>
    </row>
    <row r="31" spans="1:90" x14ac:dyDescent="0.2">
      <c r="A31" s="3" t="s">
        <v>72</v>
      </c>
      <c r="B31" s="3" t="s">
        <v>73</v>
      </c>
      <c r="C31" s="3" t="s">
        <v>74</v>
      </c>
      <c r="E31" s="3" t="str">
        <f>"GAB2007632"</f>
        <v>GAB2007632</v>
      </c>
      <c r="F31" s="4">
        <v>44571</v>
      </c>
      <c r="G31" s="3">
        <v>202207</v>
      </c>
      <c r="H31" s="3" t="s">
        <v>75</v>
      </c>
      <c r="I31" s="3" t="s">
        <v>76</v>
      </c>
      <c r="J31" s="3" t="s">
        <v>77</v>
      </c>
      <c r="K31" s="3" t="s">
        <v>78</v>
      </c>
      <c r="L31" s="3" t="s">
        <v>105</v>
      </c>
      <c r="M31" s="3" t="s">
        <v>106</v>
      </c>
      <c r="N31" s="3" t="s">
        <v>213</v>
      </c>
      <c r="O31" s="3" t="s">
        <v>82</v>
      </c>
      <c r="P31" s="3" t="str">
        <f>"CT071237                      "</f>
        <v xml:space="preserve">CT071237                      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45.91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2</v>
      </c>
      <c r="BI31" s="3">
        <v>8.8000000000000007</v>
      </c>
      <c r="BJ31" s="3">
        <v>27.9</v>
      </c>
      <c r="BK31" s="3">
        <v>28</v>
      </c>
      <c r="BL31" s="3">
        <v>180.47</v>
      </c>
      <c r="BM31" s="3">
        <v>27.07</v>
      </c>
      <c r="BN31" s="3">
        <v>207.54</v>
      </c>
      <c r="BO31" s="3">
        <v>207.54</v>
      </c>
      <c r="BQ31" s="3" t="s">
        <v>214</v>
      </c>
      <c r="BR31" s="3" t="s">
        <v>84</v>
      </c>
      <c r="BS31" s="4">
        <v>44573</v>
      </c>
      <c r="BT31" s="5">
        <v>0.39097222222222222</v>
      </c>
      <c r="BU31" s="3" t="s">
        <v>215</v>
      </c>
      <c r="BV31" s="3" t="s">
        <v>103</v>
      </c>
      <c r="BY31" s="3">
        <v>139470.63</v>
      </c>
      <c r="CA31" s="3" t="s">
        <v>216</v>
      </c>
      <c r="CC31" s="3" t="s">
        <v>106</v>
      </c>
      <c r="CD31" s="3">
        <v>2193</v>
      </c>
      <c r="CE31" s="3" t="s">
        <v>86</v>
      </c>
      <c r="CF31" s="4">
        <v>44574</v>
      </c>
      <c r="CI31" s="3">
        <v>2</v>
      </c>
      <c r="CJ31" s="3">
        <v>2</v>
      </c>
      <c r="CK31" s="3">
        <v>41</v>
      </c>
      <c r="CL31" s="3" t="s">
        <v>87</v>
      </c>
    </row>
    <row r="32" spans="1:90" x14ac:dyDescent="0.2">
      <c r="A32" s="3" t="s">
        <v>72</v>
      </c>
      <c r="B32" s="3" t="s">
        <v>73</v>
      </c>
      <c r="C32" s="3" t="s">
        <v>74</v>
      </c>
      <c r="E32" s="3" t="str">
        <f>"GAB2007629"</f>
        <v>GAB2007629</v>
      </c>
      <c r="F32" s="4">
        <v>44571</v>
      </c>
      <c r="G32" s="3">
        <v>202207</v>
      </c>
      <c r="H32" s="3" t="s">
        <v>75</v>
      </c>
      <c r="I32" s="3" t="s">
        <v>76</v>
      </c>
      <c r="J32" s="3" t="s">
        <v>77</v>
      </c>
      <c r="K32" s="3" t="s">
        <v>78</v>
      </c>
      <c r="L32" s="3" t="s">
        <v>217</v>
      </c>
      <c r="M32" s="3" t="s">
        <v>218</v>
      </c>
      <c r="N32" s="3" t="s">
        <v>219</v>
      </c>
      <c r="O32" s="3" t="s">
        <v>82</v>
      </c>
      <c r="P32" s="3" t="str">
        <f>"CT071235                      "</f>
        <v xml:space="preserve">CT071235                      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42.16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1</v>
      </c>
      <c r="BI32" s="3">
        <v>0.4</v>
      </c>
      <c r="BJ32" s="3">
        <v>3</v>
      </c>
      <c r="BK32" s="3">
        <v>3</v>
      </c>
      <c r="BL32" s="3">
        <v>166.16</v>
      </c>
      <c r="BM32" s="3">
        <v>24.92</v>
      </c>
      <c r="BN32" s="3">
        <v>191.08</v>
      </c>
      <c r="BO32" s="3">
        <v>191.08</v>
      </c>
      <c r="BQ32" s="3" t="s">
        <v>220</v>
      </c>
      <c r="BR32" s="3" t="s">
        <v>84</v>
      </c>
      <c r="BS32" s="4">
        <v>44573</v>
      </c>
      <c r="BT32" s="5">
        <v>0.4861111111111111</v>
      </c>
      <c r="BU32" s="3" t="s">
        <v>221</v>
      </c>
      <c r="BV32" s="3" t="s">
        <v>103</v>
      </c>
      <c r="BY32" s="3">
        <v>14826.57</v>
      </c>
      <c r="CA32" s="3" t="s">
        <v>222</v>
      </c>
      <c r="CC32" s="3" t="s">
        <v>218</v>
      </c>
      <c r="CD32" s="3">
        <v>250</v>
      </c>
      <c r="CE32" s="3" t="s">
        <v>86</v>
      </c>
      <c r="CF32" s="4">
        <v>44573</v>
      </c>
      <c r="CI32" s="3">
        <v>3</v>
      </c>
      <c r="CJ32" s="3">
        <v>2</v>
      </c>
      <c r="CK32" s="3">
        <v>43</v>
      </c>
      <c r="CL32" s="3" t="s">
        <v>87</v>
      </c>
    </row>
    <row r="33" spans="1:90" x14ac:dyDescent="0.2">
      <c r="A33" s="3" t="s">
        <v>72</v>
      </c>
      <c r="B33" s="3" t="s">
        <v>73</v>
      </c>
      <c r="C33" s="3" t="s">
        <v>74</v>
      </c>
      <c r="E33" s="3" t="str">
        <f>"GAB2007621"</f>
        <v>GAB2007621</v>
      </c>
      <c r="F33" s="4">
        <v>44571</v>
      </c>
      <c r="G33" s="3">
        <v>202207</v>
      </c>
      <c r="H33" s="3" t="s">
        <v>75</v>
      </c>
      <c r="I33" s="3" t="s">
        <v>76</v>
      </c>
      <c r="J33" s="3" t="s">
        <v>77</v>
      </c>
      <c r="K33" s="3" t="s">
        <v>78</v>
      </c>
      <c r="L33" s="3" t="s">
        <v>223</v>
      </c>
      <c r="M33" s="3" t="s">
        <v>224</v>
      </c>
      <c r="N33" s="3" t="s">
        <v>225</v>
      </c>
      <c r="O33" s="3" t="s">
        <v>82</v>
      </c>
      <c r="P33" s="3" t="str">
        <f>"CT071228                      "</f>
        <v xml:space="preserve">CT071228                      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29.89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3">
        <v>1</v>
      </c>
      <c r="BI33" s="3">
        <v>0.1</v>
      </c>
      <c r="BJ33" s="3">
        <v>2.2999999999999998</v>
      </c>
      <c r="BK33" s="3">
        <v>3</v>
      </c>
      <c r="BL33" s="3">
        <v>119.34</v>
      </c>
      <c r="BM33" s="3">
        <v>17.899999999999999</v>
      </c>
      <c r="BN33" s="3">
        <v>137.24</v>
      </c>
      <c r="BO33" s="3">
        <v>137.24</v>
      </c>
      <c r="BQ33" s="3" t="s">
        <v>226</v>
      </c>
      <c r="BR33" s="3" t="s">
        <v>84</v>
      </c>
      <c r="BS33" s="4">
        <v>44573</v>
      </c>
      <c r="BT33" s="5">
        <v>0.44097222222222227</v>
      </c>
      <c r="BU33" s="3" t="s">
        <v>227</v>
      </c>
      <c r="BV33" s="3" t="s">
        <v>103</v>
      </c>
      <c r="BY33" s="3">
        <v>11307.66</v>
      </c>
      <c r="CA33" s="3" t="s">
        <v>228</v>
      </c>
      <c r="CC33" s="3" t="s">
        <v>224</v>
      </c>
      <c r="CD33" s="3">
        <v>5241</v>
      </c>
      <c r="CE33" s="3" t="s">
        <v>86</v>
      </c>
      <c r="CF33" s="4">
        <v>44573</v>
      </c>
      <c r="CI33" s="3">
        <v>2</v>
      </c>
      <c r="CJ33" s="3">
        <v>2</v>
      </c>
      <c r="CK33" s="3">
        <v>41</v>
      </c>
      <c r="CL33" s="3" t="s">
        <v>87</v>
      </c>
    </row>
    <row r="34" spans="1:90" x14ac:dyDescent="0.2">
      <c r="A34" s="3" t="s">
        <v>72</v>
      </c>
      <c r="B34" s="3" t="s">
        <v>73</v>
      </c>
      <c r="C34" s="3" t="s">
        <v>74</v>
      </c>
      <c r="E34" s="3" t="str">
        <f>"GAB2007623"</f>
        <v>GAB2007623</v>
      </c>
      <c r="F34" s="4">
        <v>44571</v>
      </c>
      <c r="G34" s="3">
        <v>202207</v>
      </c>
      <c r="H34" s="3" t="s">
        <v>75</v>
      </c>
      <c r="I34" s="3" t="s">
        <v>76</v>
      </c>
      <c r="J34" s="3" t="s">
        <v>77</v>
      </c>
      <c r="K34" s="3" t="s">
        <v>78</v>
      </c>
      <c r="L34" s="3" t="s">
        <v>75</v>
      </c>
      <c r="M34" s="3" t="s">
        <v>76</v>
      </c>
      <c r="N34" s="3" t="s">
        <v>229</v>
      </c>
      <c r="O34" s="3" t="s">
        <v>82</v>
      </c>
      <c r="P34" s="3" t="str">
        <f>"CT071206                      "</f>
        <v xml:space="preserve">CT071206                      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23.06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3">
        <v>0</v>
      </c>
      <c r="BH34" s="3">
        <v>1</v>
      </c>
      <c r="BI34" s="3">
        <v>0.3</v>
      </c>
      <c r="BJ34" s="3">
        <v>2.9</v>
      </c>
      <c r="BK34" s="3">
        <v>3</v>
      </c>
      <c r="BL34" s="3">
        <v>93.28</v>
      </c>
      <c r="BM34" s="3">
        <v>13.99</v>
      </c>
      <c r="BN34" s="3">
        <v>107.27</v>
      </c>
      <c r="BO34" s="3">
        <v>107.27</v>
      </c>
      <c r="BQ34" s="3" t="s">
        <v>230</v>
      </c>
      <c r="BR34" s="3" t="s">
        <v>84</v>
      </c>
      <c r="BS34" s="4">
        <v>44572</v>
      </c>
      <c r="BT34" s="5">
        <v>0.36388888888888887</v>
      </c>
      <c r="BU34" s="3" t="s">
        <v>231</v>
      </c>
      <c r="BV34" s="3" t="s">
        <v>103</v>
      </c>
      <c r="BY34" s="3">
        <v>14331.36</v>
      </c>
      <c r="CA34" s="3" t="s">
        <v>232</v>
      </c>
      <c r="CC34" s="3" t="s">
        <v>76</v>
      </c>
      <c r="CD34" s="3">
        <v>7806</v>
      </c>
      <c r="CE34" s="3" t="s">
        <v>86</v>
      </c>
      <c r="CF34" s="4">
        <v>44573</v>
      </c>
      <c r="CI34" s="3">
        <v>1</v>
      </c>
      <c r="CJ34" s="3">
        <v>1</v>
      </c>
      <c r="CK34" s="3">
        <v>42</v>
      </c>
      <c r="CL34" s="3" t="s">
        <v>87</v>
      </c>
    </row>
    <row r="35" spans="1:90" x14ac:dyDescent="0.2">
      <c r="A35" s="3" t="s">
        <v>72</v>
      </c>
      <c r="B35" s="3" t="s">
        <v>73</v>
      </c>
      <c r="C35" s="3" t="s">
        <v>74</v>
      </c>
      <c r="E35" s="3" t="str">
        <f>"GAB2007618"</f>
        <v>GAB2007618</v>
      </c>
      <c r="F35" s="4">
        <v>44571</v>
      </c>
      <c r="G35" s="3">
        <v>202207</v>
      </c>
      <c r="H35" s="3" t="s">
        <v>75</v>
      </c>
      <c r="I35" s="3" t="s">
        <v>76</v>
      </c>
      <c r="J35" s="3" t="s">
        <v>77</v>
      </c>
      <c r="K35" s="3" t="s">
        <v>78</v>
      </c>
      <c r="L35" s="3" t="s">
        <v>172</v>
      </c>
      <c r="M35" s="3" t="s">
        <v>173</v>
      </c>
      <c r="N35" s="3" t="s">
        <v>233</v>
      </c>
      <c r="O35" s="3" t="s">
        <v>82</v>
      </c>
      <c r="P35" s="3" t="str">
        <f>"CT071223                      "</f>
        <v xml:space="preserve">CT071223                      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42.16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1</v>
      </c>
      <c r="BI35" s="3">
        <v>0.3</v>
      </c>
      <c r="BJ35" s="3">
        <v>3.1</v>
      </c>
      <c r="BK35" s="3">
        <v>4</v>
      </c>
      <c r="BL35" s="3">
        <v>166.16</v>
      </c>
      <c r="BM35" s="3">
        <v>24.92</v>
      </c>
      <c r="BN35" s="3">
        <v>191.08</v>
      </c>
      <c r="BO35" s="3">
        <v>191.08</v>
      </c>
      <c r="BQ35" s="3" t="s">
        <v>234</v>
      </c>
      <c r="BR35" s="3" t="s">
        <v>84</v>
      </c>
      <c r="BS35" s="4">
        <v>44573</v>
      </c>
      <c r="BT35" s="5">
        <v>0.48541666666666666</v>
      </c>
      <c r="BU35" s="3" t="s">
        <v>235</v>
      </c>
      <c r="BV35" s="3" t="s">
        <v>103</v>
      </c>
      <c r="BY35" s="3">
        <v>15435.88</v>
      </c>
      <c r="CA35" s="3" t="s">
        <v>236</v>
      </c>
      <c r="CC35" s="3" t="s">
        <v>173</v>
      </c>
      <c r="CD35" s="3">
        <v>1050</v>
      </c>
      <c r="CE35" s="3" t="s">
        <v>86</v>
      </c>
      <c r="CF35" s="4">
        <v>44573</v>
      </c>
      <c r="CI35" s="3">
        <v>2</v>
      </c>
      <c r="CJ35" s="3">
        <v>2</v>
      </c>
      <c r="CK35" s="3">
        <v>43</v>
      </c>
      <c r="CL35" s="3" t="s">
        <v>87</v>
      </c>
    </row>
    <row r="36" spans="1:90" x14ac:dyDescent="0.2">
      <c r="A36" s="3" t="s">
        <v>72</v>
      </c>
      <c r="B36" s="3" t="s">
        <v>73</v>
      </c>
      <c r="C36" s="3" t="s">
        <v>74</v>
      </c>
      <c r="E36" s="3" t="str">
        <f>"GAB2007622"</f>
        <v>GAB2007622</v>
      </c>
      <c r="F36" s="4">
        <v>44571</v>
      </c>
      <c r="G36" s="3">
        <v>202207</v>
      </c>
      <c r="H36" s="3" t="s">
        <v>75</v>
      </c>
      <c r="I36" s="3" t="s">
        <v>76</v>
      </c>
      <c r="J36" s="3" t="s">
        <v>77</v>
      </c>
      <c r="K36" s="3" t="s">
        <v>78</v>
      </c>
      <c r="L36" s="3" t="s">
        <v>237</v>
      </c>
      <c r="M36" s="3" t="s">
        <v>238</v>
      </c>
      <c r="N36" s="3" t="s">
        <v>239</v>
      </c>
      <c r="O36" s="3" t="s">
        <v>112</v>
      </c>
      <c r="P36" s="3" t="str">
        <f>"CT071230                      "</f>
        <v xml:space="preserve">CT071230                      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29.95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0</v>
      </c>
      <c r="BH36" s="3">
        <v>1</v>
      </c>
      <c r="BI36" s="3">
        <v>0.1</v>
      </c>
      <c r="BJ36" s="3">
        <v>1.8</v>
      </c>
      <c r="BK36" s="3">
        <v>2</v>
      </c>
      <c r="BL36" s="3">
        <v>114.31</v>
      </c>
      <c r="BM36" s="3">
        <v>17.149999999999999</v>
      </c>
      <c r="BN36" s="3">
        <v>131.46</v>
      </c>
      <c r="BO36" s="3">
        <v>131.46</v>
      </c>
      <c r="BQ36" s="3" t="s">
        <v>240</v>
      </c>
      <c r="BR36" s="3" t="s">
        <v>84</v>
      </c>
      <c r="BS36" s="4">
        <v>44572</v>
      </c>
      <c r="BT36" s="5">
        <v>0.38541666666666669</v>
      </c>
      <c r="BU36" s="3" t="s">
        <v>241</v>
      </c>
      <c r="BV36" s="3" t="s">
        <v>103</v>
      </c>
      <c r="BY36" s="3">
        <v>9209.2000000000007</v>
      </c>
      <c r="BZ36" s="3" t="s">
        <v>124</v>
      </c>
      <c r="CA36" s="3" t="s">
        <v>242</v>
      </c>
      <c r="CC36" s="3" t="s">
        <v>238</v>
      </c>
      <c r="CD36" s="3">
        <v>1900</v>
      </c>
      <c r="CE36" s="3" t="s">
        <v>125</v>
      </c>
      <c r="CF36" s="4">
        <v>44573</v>
      </c>
      <c r="CI36" s="3">
        <v>1</v>
      </c>
      <c r="CJ36" s="3">
        <v>1</v>
      </c>
      <c r="CK36" s="3">
        <v>23</v>
      </c>
      <c r="CL36" s="3" t="s">
        <v>87</v>
      </c>
    </row>
    <row r="37" spans="1:90" x14ac:dyDescent="0.2">
      <c r="A37" s="3" t="s">
        <v>72</v>
      </c>
      <c r="B37" s="3" t="s">
        <v>73</v>
      </c>
      <c r="C37" s="3" t="s">
        <v>74</v>
      </c>
      <c r="E37" s="3" t="str">
        <f>"GAB2007627"</f>
        <v>GAB2007627</v>
      </c>
      <c r="F37" s="4">
        <v>44571</v>
      </c>
      <c r="G37" s="3">
        <v>202207</v>
      </c>
      <c r="H37" s="3" t="s">
        <v>75</v>
      </c>
      <c r="I37" s="3" t="s">
        <v>76</v>
      </c>
      <c r="J37" s="3" t="s">
        <v>77</v>
      </c>
      <c r="K37" s="3" t="s">
        <v>78</v>
      </c>
      <c r="L37" s="3" t="s">
        <v>133</v>
      </c>
      <c r="M37" s="3" t="s">
        <v>134</v>
      </c>
      <c r="N37" s="3" t="s">
        <v>135</v>
      </c>
      <c r="O37" s="3" t="s">
        <v>112</v>
      </c>
      <c r="P37" s="3" t="str">
        <f>"006463                        "</f>
        <v xml:space="preserve">006463                        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15.46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1</v>
      </c>
      <c r="BI37" s="3">
        <v>0.1</v>
      </c>
      <c r="BJ37" s="3">
        <v>2</v>
      </c>
      <c r="BK37" s="3">
        <v>2</v>
      </c>
      <c r="BL37" s="3">
        <v>59</v>
      </c>
      <c r="BM37" s="3">
        <v>8.85</v>
      </c>
      <c r="BN37" s="3">
        <v>67.849999999999994</v>
      </c>
      <c r="BO37" s="3">
        <v>67.849999999999994</v>
      </c>
      <c r="BQ37" s="3" t="s">
        <v>243</v>
      </c>
      <c r="BR37" s="3" t="s">
        <v>84</v>
      </c>
      <c r="BS37" s="4">
        <v>44572</v>
      </c>
      <c r="BT37" s="5">
        <v>0.41319444444444442</v>
      </c>
      <c r="BU37" s="3" t="s">
        <v>244</v>
      </c>
      <c r="BV37" s="3" t="s">
        <v>103</v>
      </c>
      <c r="BY37" s="3">
        <v>10103.64</v>
      </c>
      <c r="BZ37" s="3" t="s">
        <v>124</v>
      </c>
      <c r="CA37" s="3" t="s">
        <v>245</v>
      </c>
      <c r="CC37" s="3" t="s">
        <v>134</v>
      </c>
      <c r="CD37" s="3">
        <v>1709</v>
      </c>
      <c r="CE37" s="3" t="s">
        <v>125</v>
      </c>
      <c r="CF37" s="4">
        <v>44573</v>
      </c>
      <c r="CI37" s="3">
        <v>1</v>
      </c>
      <c r="CJ37" s="3">
        <v>1</v>
      </c>
      <c r="CK37" s="3">
        <v>21</v>
      </c>
      <c r="CL37" s="3" t="s">
        <v>87</v>
      </c>
    </row>
    <row r="38" spans="1:90" x14ac:dyDescent="0.2">
      <c r="A38" s="3" t="s">
        <v>72</v>
      </c>
      <c r="B38" s="3" t="s">
        <v>73</v>
      </c>
      <c r="C38" s="3" t="s">
        <v>74</v>
      </c>
      <c r="E38" s="3" t="str">
        <f>"GAB2007620"</f>
        <v>GAB2007620</v>
      </c>
      <c r="F38" s="4">
        <v>44571</v>
      </c>
      <c r="G38" s="3">
        <v>202207</v>
      </c>
      <c r="H38" s="3" t="s">
        <v>75</v>
      </c>
      <c r="I38" s="3" t="s">
        <v>76</v>
      </c>
      <c r="J38" s="3" t="s">
        <v>77</v>
      </c>
      <c r="K38" s="3" t="s">
        <v>78</v>
      </c>
      <c r="L38" s="3" t="s">
        <v>246</v>
      </c>
      <c r="M38" s="3" t="s">
        <v>247</v>
      </c>
      <c r="N38" s="3" t="s">
        <v>248</v>
      </c>
      <c r="O38" s="3" t="s">
        <v>112</v>
      </c>
      <c r="P38" s="3" t="str">
        <f>"CT071229                      "</f>
        <v xml:space="preserve">CT071229                      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12.07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0</v>
      </c>
      <c r="BH38" s="3">
        <v>1</v>
      </c>
      <c r="BI38" s="3">
        <v>0.3</v>
      </c>
      <c r="BJ38" s="3">
        <v>3</v>
      </c>
      <c r="BK38" s="3">
        <v>3</v>
      </c>
      <c r="BL38" s="3">
        <v>46.08</v>
      </c>
      <c r="BM38" s="3">
        <v>6.91</v>
      </c>
      <c r="BN38" s="3">
        <v>52.99</v>
      </c>
      <c r="BO38" s="3">
        <v>52.99</v>
      </c>
      <c r="BQ38" s="3" t="s">
        <v>249</v>
      </c>
      <c r="BR38" s="3" t="s">
        <v>84</v>
      </c>
      <c r="BS38" s="4">
        <v>44572</v>
      </c>
      <c r="BT38" s="5">
        <v>0.42430555555555555</v>
      </c>
      <c r="BU38" s="3" t="s">
        <v>250</v>
      </c>
      <c r="BV38" s="3" t="s">
        <v>103</v>
      </c>
      <c r="BY38" s="3">
        <v>15227.07</v>
      </c>
      <c r="BZ38" s="3" t="s">
        <v>124</v>
      </c>
      <c r="CA38" s="3" t="s">
        <v>251</v>
      </c>
      <c r="CC38" s="3" t="s">
        <v>247</v>
      </c>
      <c r="CD38" s="3">
        <v>7600</v>
      </c>
      <c r="CE38" s="3" t="s">
        <v>193</v>
      </c>
      <c r="CF38" s="4">
        <v>44573</v>
      </c>
      <c r="CI38" s="3">
        <v>1</v>
      </c>
      <c r="CJ38" s="3">
        <v>1</v>
      </c>
      <c r="CK38" s="3">
        <v>22</v>
      </c>
      <c r="CL38" s="3" t="s">
        <v>87</v>
      </c>
    </row>
    <row r="39" spans="1:90" x14ac:dyDescent="0.2">
      <c r="A39" s="3" t="s">
        <v>72</v>
      </c>
      <c r="B39" s="3" t="s">
        <v>73</v>
      </c>
      <c r="C39" s="3" t="s">
        <v>74</v>
      </c>
      <c r="E39" s="3" t="str">
        <f>"GAB2007626"</f>
        <v>GAB2007626</v>
      </c>
      <c r="F39" s="4">
        <v>44571</v>
      </c>
      <c r="G39" s="3">
        <v>202207</v>
      </c>
      <c r="H39" s="3" t="s">
        <v>75</v>
      </c>
      <c r="I39" s="3" t="s">
        <v>76</v>
      </c>
      <c r="J39" s="3" t="s">
        <v>77</v>
      </c>
      <c r="K39" s="3" t="s">
        <v>78</v>
      </c>
      <c r="L39" s="3" t="s">
        <v>252</v>
      </c>
      <c r="M39" s="3" t="s">
        <v>253</v>
      </c>
      <c r="N39" s="3" t="s">
        <v>254</v>
      </c>
      <c r="O39" s="3" t="s">
        <v>112</v>
      </c>
      <c r="P39" s="3" t="str">
        <f>"CT071233                      "</f>
        <v xml:space="preserve">CT071233                      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36.71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3">
        <v>0</v>
      </c>
      <c r="BH39" s="3">
        <v>1</v>
      </c>
      <c r="BI39" s="3">
        <v>0.1</v>
      </c>
      <c r="BJ39" s="3">
        <v>2.2999999999999998</v>
      </c>
      <c r="BK39" s="3">
        <v>2.5</v>
      </c>
      <c r="BL39" s="3">
        <v>140.12</v>
      </c>
      <c r="BM39" s="3">
        <v>21.02</v>
      </c>
      <c r="BN39" s="3">
        <v>161.13999999999999</v>
      </c>
      <c r="BO39" s="3">
        <v>161.13999999999999</v>
      </c>
      <c r="BQ39" s="3" t="s">
        <v>255</v>
      </c>
      <c r="BR39" s="3" t="s">
        <v>84</v>
      </c>
      <c r="BS39" s="4">
        <v>44572</v>
      </c>
      <c r="BT39" s="5">
        <v>0.48888888888888887</v>
      </c>
      <c r="BU39" s="3" t="s">
        <v>256</v>
      </c>
      <c r="BV39" s="3" t="s">
        <v>87</v>
      </c>
      <c r="BW39" s="3" t="s">
        <v>257</v>
      </c>
      <c r="BX39" s="3" t="s">
        <v>258</v>
      </c>
      <c r="BY39" s="3">
        <v>11565.96</v>
      </c>
      <c r="BZ39" s="3" t="s">
        <v>124</v>
      </c>
      <c r="CA39" s="3" t="s">
        <v>259</v>
      </c>
      <c r="CC39" s="3" t="s">
        <v>253</v>
      </c>
      <c r="CD39" s="3">
        <v>9459</v>
      </c>
      <c r="CE39" s="3" t="s">
        <v>125</v>
      </c>
      <c r="CF39" s="4">
        <v>44572</v>
      </c>
      <c r="CI39" s="3">
        <v>1</v>
      </c>
      <c r="CJ39" s="3">
        <v>1</v>
      </c>
      <c r="CK39" s="3">
        <v>23</v>
      </c>
      <c r="CL39" s="3" t="s">
        <v>87</v>
      </c>
    </row>
    <row r="40" spans="1:90" x14ac:dyDescent="0.2">
      <c r="A40" s="3" t="s">
        <v>72</v>
      </c>
      <c r="B40" s="3" t="s">
        <v>73</v>
      </c>
      <c r="C40" s="3" t="s">
        <v>74</v>
      </c>
      <c r="E40" s="3" t="str">
        <f>"GAB2007625"</f>
        <v>GAB2007625</v>
      </c>
      <c r="F40" s="4">
        <v>44571</v>
      </c>
      <c r="G40" s="3">
        <v>202207</v>
      </c>
      <c r="H40" s="3" t="s">
        <v>75</v>
      </c>
      <c r="I40" s="3" t="s">
        <v>76</v>
      </c>
      <c r="J40" s="3" t="s">
        <v>77</v>
      </c>
      <c r="K40" s="3" t="s">
        <v>78</v>
      </c>
      <c r="L40" s="3" t="s">
        <v>260</v>
      </c>
      <c r="M40" s="3" t="s">
        <v>261</v>
      </c>
      <c r="N40" s="3" t="s">
        <v>262</v>
      </c>
      <c r="O40" s="3" t="s">
        <v>112</v>
      </c>
      <c r="P40" s="3" t="str">
        <f>"CT071232                      "</f>
        <v xml:space="preserve">CT071232                      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43.47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1</v>
      </c>
      <c r="BI40" s="3">
        <v>0.4</v>
      </c>
      <c r="BJ40" s="3">
        <v>2.7</v>
      </c>
      <c r="BK40" s="3">
        <v>3</v>
      </c>
      <c r="BL40" s="3">
        <v>165.93</v>
      </c>
      <c r="BM40" s="3">
        <v>24.89</v>
      </c>
      <c r="BN40" s="3">
        <v>190.82</v>
      </c>
      <c r="BO40" s="3">
        <v>190.82</v>
      </c>
      <c r="BQ40" s="3" t="s">
        <v>263</v>
      </c>
      <c r="BR40" s="3" t="s">
        <v>84</v>
      </c>
      <c r="BS40" s="4">
        <v>44573</v>
      </c>
      <c r="BT40" s="5">
        <v>0.48680555555555555</v>
      </c>
      <c r="BU40" s="3" t="s">
        <v>264</v>
      </c>
      <c r="BV40" s="3" t="s">
        <v>87</v>
      </c>
      <c r="BW40" s="3" t="s">
        <v>265</v>
      </c>
      <c r="BX40" s="3" t="s">
        <v>266</v>
      </c>
      <c r="BY40" s="3">
        <v>13453.2</v>
      </c>
      <c r="BZ40" s="3" t="s">
        <v>124</v>
      </c>
      <c r="CA40" s="3" t="s">
        <v>267</v>
      </c>
      <c r="CC40" s="3" t="s">
        <v>261</v>
      </c>
      <c r="CD40" s="3">
        <v>4400</v>
      </c>
      <c r="CE40" s="3" t="s">
        <v>137</v>
      </c>
      <c r="CF40" s="4">
        <v>44574</v>
      </c>
      <c r="CI40" s="3">
        <v>1</v>
      </c>
      <c r="CJ40" s="3">
        <v>2</v>
      </c>
      <c r="CK40" s="3">
        <v>23</v>
      </c>
      <c r="CL40" s="3" t="s">
        <v>87</v>
      </c>
    </row>
    <row r="41" spans="1:90" x14ac:dyDescent="0.2">
      <c r="A41" s="3" t="s">
        <v>72</v>
      </c>
      <c r="B41" s="3" t="s">
        <v>73</v>
      </c>
      <c r="C41" s="3" t="s">
        <v>74</v>
      </c>
      <c r="E41" s="3" t="str">
        <f>"009942467172"</f>
        <v>009942467172</v>
      </c>
      <c r="F41" s="4">
        <v>44571</v>
      </c>
      <c r="G41" s="3">
        <v>202207</v>
      </c>
      <c r="H41" s="3" t="s">
        <v>92</v>
      </c>
      <c r="I41" s="3" t="s">
        <v>93</v>
      </c>
      <c r="J41" s="3" t="s">
        <v>143</v>
      </c>
      <c r="K41" s="3" t="s">
        <v>78</v>
      </c>
      <c r="L41" s="3" t="s">
        <v>75</v>
      </c>
      <c r="M41" s="3" t="s">
        <v>76</v>
      </c>
      <c r="N41" s="3" t="s">
        <v>268</v>
      </c>
      <c r="O41" s="3" t="s">
        <v>82</v>
      </c>
      <c r="P41" s="3" t="str">
        <f>"NA                            "</f>
        <v xml:space="preserve">NA                            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29.89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0</v>
      </c>
      <c r="BG41" s="3">
        <v>0</v>
      </c>
      <c r="BH41" s="3">
        <v>1</v>
      </c>
      <c r="BI41" s="3">
        <v>2</v>
      </c>
      <c r="BJ41" s="3">
        <v>0.5</v>
      </c>
      <c r="BK41" s="3">
        <v>2</v>
      </c>
      <c r="BL41" s="3">
        <v>119.34</v>
      </c>
      <c r="BM41" s="3">
        <v>17.899999999999999</v>
      </c>
      <c r="BN41" s="3">
        <v>137.24</v>
      </c>
      <c r="BO41" s="3">
        <v>137.24</v>
      </c>
      <c r="BQ41" s="3" t="s">
        <v>269</v>
      </c>
      <c r="BR41" s="3" t="s">
        <v>97</v>
      </c>
      <c r="BS41" s="4">
        <v>44573</v>
      </c>
      <c r="BT41" s="5">
        <v>0.40833333333333338</v>
      </c>
      <c r="BU41" s="3" t="s">
        <v>270</v>
      </c>
      <c r="BV41" s="3" t="s">
        <v>103</v>
      </c>
      <c r="BY41" s="3">
        <v>2400</v>
      </c>
      <c r="BZ41" s="3" t="s">
        <v>147</v>
      </c>
      <c r="CA41" s="3" t="s">
        <v>159</v>
      </c>
      <c r="CC41" s="3" t="s">
        <v>76</v>
      </c>
      <c r="CD41" s="3">
        <v>7460</v>
      </c>
      <c r="CE41" s="3" t="s">
        <v>271</v>
      </c>
      <c r="CF41" s="4">
        <v>44574</v>
      </c>
      <c r="CI41" s="3">
        <v>3</v>
      </c>
      <c r="CJ41" s="3">
        <v>2</v>
      </c>
      <c r="CK41" s="3">
        <v>41</v>
      </c>
      <c r="CL41" s="3" t="s">
        <v>87</v>
      </c>
    </row>
    <row r="42" spans="1:90" x14ac:dyDescent="0.2">
      <c r="A42" s="3" t="s">
        <v>72</v>
      </c>
      <c r="B42" s="3" t="s">
        <v>73</v>
      </c>
      <c r="C42" s="3" t="s">
        <v>74</v>
      </c>
      <c r="E42" s="3" t="str">
        <f>"GAB2007637"</f>
        <v>GAB2007637</v>
      </c>
      <c r="F42" s="4">
        <v>44572</v>
      </c>
      <c r="G42" s="3">
        <v>202207</v>
      </c>
      <c r="H42" s="3" t="s">
        <v>75</v>
      </c>
      <c r="I42" s="3" t="s">
        <v>76</v>
      </c>
      <c r="J42" s="3" t="s">
        <v>77</v>
      </c>
      <c r="K42" s="3" t="s">
        <v>78</v>
      </c>
      <c r="L42" s="3" t="s">
        <v>75</v>
      </c>
      <c r="M42" s="3" t="s">
        <v>76</v>
      </c>
      <c r="N42" s="3" t="s">
        <v>272</v>
      </c>
      <c r="O42" s="3" t="s">
        <v>112</v>
      </c>
      <c r="P42" s="3" t="str">
        <f>"CT071259                      "</f>
        <v xml:space="preserve">CT071259                      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12.07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0</v>
      </c>
      <c r="BG42" s="3">
        <v>0</v>
      </c>
      <c r="BH42" s="3">
        <v>1</v>
      </c>
      <c r="BI42" s="3">
        <v>0.2</v>
      </c>
      <c r="BJ42" s="3">
        <v>2.6</v>
      </c>
      <c r="BK42" s="3">
        <v>3</v>
      </c>
      <c r="BL42" s="3">
        <v>46.08</v>
      </c>
      <c r="BM42" s="3">
        <v>6.91</v>
      </c>
      <c r="BN42" s="3">
        <v>52.99</v>
      </c>
      <c r="BO42" s="3">
        <v>52.99</v>
      </c>
      <c r="BQ42" s="3" t="s">
        <v>127</v>
      </c>
      <c r="BR42" s="3" t="s">
        <v>84</v>
      </c>
      <c r="BS42" s="4">
        <v>44573</v>
      </c>
      <c r="BT42" s="5">
        <v>0.41944444444444445</v>
      </c>
      <c r="BU42" s="3" t="s">
        <v>273</v>
      </c>
      <c r="BV42" s="3" t="s">
        <v>103</v>
      </c>
      <c r="BY42" s="3">
        <v>12814</v>
      </c>
      <c r="BZ42" s="3" t="s">
        <v>124</v>
      </c>
      <c r="CA42" s="3" t="s">
        <v>274</v>
      </c>
      <c r="CC42" s="3" t="s">
        <v>76</v>
      </c>
      <c r="CD42" s="3">
        <v>7441</v>
      </c>
      <c r="CE42" s="3" t="s">
        <v>128</v>
      </c>
      <c r="CF42" s="4">
        <v>44574</v>
      </c>
      <c r="CI42" s="3">
        <v>1</v>
      </c>
      <c r="CJ42" s="3">
        <v>1</v>
      </c>
      <c r="CK42" s="3">
        <v>22</v>
      </c>
      <c r="CL42" s="3" t="s">
        <v>87</v>
      </c>
    </row>
    <row r="43" spans="1:90" x14ac:dyDescent="0.2">
      <c r="A43" s="3" t="s">
        <v>72</v>
      </c>
      <c r="B43" s="3" t="s">
        <v>73</v>
      </c>
      <c r="C43" s="3" t="s">
        <v>74</v>
      </c>
      <c r="E43" s="3" t="str">
        <f>"GAB2007638"</f>
        <v>GAB2007638</v>
      </c>
      <c r="F43" s="4">
        <v>44572</v>
      </c>
      <c r="G43" s="3">
        <v>202207</v>
      </c>
      <c r="H43" s="3" t="s">
        <v>75</v>
      </c>
      <c r="I43" s="3" t="s">
        <v>76</v>
      </c>
      <c r="J43" s="3" t="s">
        <v>77</v>
      </c>
      <c r="K43" s="3" t="s">
        <v>78</v>
      </c>
      <c r="L43" s="3" t="s">
        <v>75</v>
      </c>
      <c r="M43" s="3" t="s">
        <v>76</v>
      </c>
      <c r="N43" s="3" t="s">
        <v>275</v>
      </c>
      <c r="O43" s="3" t="s">
        <v>112</v>
      </c>
      <c r="P43" s="3" t="str">
        <f>"CT071261                      "</f>
        <v xml:space="preserve">CT071261                      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12.07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v>0</v>
      </c>
      <c r="BG43" s="3">
        <v>0</v>
      </c>
      <c r="BH43" s="3">
        <v>1</v>
      </c>
      <c r="BI43" s="3">
        <v>0.3</v>
      </c>
      <c r="BJ43" s="3">
        <v>2.9</v>
      </c>
      <c r="BK43" s="3">
        <v>3</v>
      </c>
      <c r="BL43" s="3">
        <v>46.08</v>
      </c>
      <c r="BM43" s="3">
        <v>6.91</v>
      </c>
      <c r="BN43" s="3">
        <v>52.99</v>
      </c>
      <c r="BO43" s="3">
        <v>52.99</v>
      </c>
      <c r="BQ43" s="3" t="s">
        <v>276</v>
      </c>
      <c r="BR43" s="3" t="s">
        <v>84</v>
      </c>
      <c r="BS43" s="4">
        <v>44573</v>
      </c>
      <c r="BT43" s="5">
        <v>0.57708333333333328</v>
      </c>
      <c r="BU43" s="3" t="s">
        <v>277</v>
      </c>
      <c r="BV43" s="3" t="s">
        <v>87</v>
      </c>
      <c r="BW43" s="3" t="s">
        <v>278</v>
      </c>
      <c r="BX43" s="3" t="s">
        <v>279</v>
      </c>
      <c r="BY43" s="3">
        <v>14503.13</v>
      </c>
      <c r="BZ43" s="3" t="s">
        <v>124</v>
      </c>
      <c r="CA43" s="3" t="s">
        <v>280</v>
      </c>
      <c r="CC43" s="3" t="s">
        <v>76</v>
      </c>
      <c r="CD43" s="3">
        <v>7806</v>
      </c>
      <c r="CE43" s="3" t="s">
        <v>137</v>
      </c>
      <c r="CF43" s="4">
        <v>44574</v>
      </c>
      <c r="CI43" s="3">
        <v>1</v>
      </c>
      <c r="CJ43" s="3">
        <v>1</v>
      </c>
      <c r="CK43" s="3">
        <v>22</v>
      </c>
      <c r="CL43" s="3" t="s">
        <v>87</v>
      </c>
    </row>
    <row r="44" spans="1:90" x14ac:dyDescent="0.2">
      <c r="A44" s="3" t="s">
        <v>72</v>
      </c>
      <c r="B44" s="3" t="s">
        <v>73</v>
      </c>
      <c r="C44" s="3" t="s">
        <v>74</v>
      </c>
      <c r="E44" s="3" t="str">
        <f>"GAB2007641"</f>
        <v>GAB2007641</v>
      </c>
      <c r="F44" s="4">
        <v>44572</v>
      </c>
      <c r="G44" s="3">
        <v>202207</v>
      </c>
      <c r="H44" s="3" t="s">
        <v>75</v>
      </c>
      <c r="I44" s="3" t="s">
        <v>76</v>
      </c>
      <c r="J44" s="3" t="s">
        <v>77</v>
      </c>
      <c r="K44" s="3" t="s">
        <v>78</v>
      </c>
      <c r="L44" s="3" t="s">
        <v>281</v>
      </c>
      <c r="M44" s="3" t="s">
        <v>282</v>
      </c>
      <c r="N44" s="3" t="s">
        <v>283</v>
      </c>
      <c r="O44" s="3" t="s">
        <v>112</v>
      </c>
      <c r="P44" s="3" t="str">
        <f>"CT071265                      "</f>
        <v xml:space="preserve">CT071265                      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36.71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1</v>
      </c>
      <c r="BI44" s="3">
        <v>0.1</v>
      </c>
      <c r="BJ44" s="3">
        <v>2.2000000000000002</v>
      </c>
      <c r="BK44" s="3">
        <v>2.5</v>
      </c>
      <c r="BL44" s="3">
        <v>140.12</v>
      </c>
      <c r="BM44" s="3">
        <v>21.02</v>
      </c>
      <c r="BN44" s="3">
        <v>161.13999999999999</v>
      </c>
      <c r="BO44" s="3">
        <v>161.13999999999999</v>
      </c>
      <c r="BQ44" s="3" t="s">
        <v>284</v>
      </c>
      <c r="BR44" s="3" t="s">
        <v>84</v>
      </c>
      <c r="BS44" s="4">
        <v>44573</v>
      </c>
      <c r="BT44" s="5">
        <v>0.56041666666666667</v>
      </c>
      <c r="BU44" s="3" t="s">
        <v>285</v>
      </c>
      <c r="BV44" s="3" t="s">
        <v>103</v>
      </c>
      <c r="BY44" s="3">
        <v>10827.81</v>
      </c>
      <c r="BZ44" s="3" t="s">
        <v>124</v>
      </c>
      <c r="CA44" s="3" t="s">
        <v>286</v>
      </c>
      <c r="CC44" s="3" t="s">
        <v>282</v>
      </c>
      <c r="CD44" s="3">
        <v>555</v>
      </c>
      <c r="CE44" s="3" t="s">
        <v>142</v>
      </c>
      <c r="CF44" s="4">
        <v>44573</v>
      </c>
      <c r="CI44" s="3">
        <v>1</v>
      </c>
      <c r="CJ44" s="3">
        <v>1</v>
      </c>
      <c r="CK44" s="3">
        <v>23</v>
      </c>
      <c r="CL44" s="3" t="s">
        <v>87</v>
      </c>
    </row>
    <row r="45" spans="1:90" x14ac:dyDescent="0.2">
      <c r="A45" s="3" t="s">
        <v>72</v>
      </c>
      <c r="B45" s="3" t="s">
        <v>73</v>
      </c>
      <c r="C45" s="3" t="s">
        <v>74</v>
      </c>
      <c r="E45" s="3" t="str">
        <f>"GAB2007642"</f>
        <v>GAB2007642</v>
      </c>
      <c r="F45" s="4">
        <v>44572</v>
      </c>
      <c r="G45" s="3">
        <v>202207</v>
      </c>
      <c r="H45" s="3" t="s">
        <v>75</v>
      </c>
      <c r="I45" s="3" t="s">
        <v>76</v>
      </c>
      <c r="J45" s="3" t="s">
        <v>77</v>
      </c>
      <c r="K45" s="3" t="s">
        <v>78</v>
      </c>
      <c r="L45" s="3" t="s">
        <v>75</v>
      </c>
      <c r="M45" s="3" t="s">
        <v>76</v>
      </c>
      <c r="N45" s="3" t="s">
        <v>287</v>
      </c>
      <c r="O45" s="3" t="s">
        <v>112</v>
      </c>
      <c r="P45" s="3" t="str">
        <f>"CT071269                      "</f>
        <v xml:space="preserve">CT071269                      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12.07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0</v>
      </c>
      <c r="BF45" s="3">
        <v>0</v>
      </c>
      <c r="BG45" s="3">
        <v>0</v>
      </c>
      <c r="BH45" s="3">
        <v>1</v>
      </c>
      <c r="BI45" s="3">
        <v>0.5</v>
      </c>
      <c r="BJ45" s="3">
        <v>2.1</v>
      </c>
      <c r="BK45" s="3">
        <v>2.5</v>
      </c>
      <c r="BL45" s="3">
        <v>46.08</v>
      </c>
      <c r="BM45" s="3">
        <v>6.91</v>
      </c>
      <c r="BN45" s="3">
        <v>52.99</v>
      </c>
      <c r="BO45" s="3">
        <v>52.99</v>
      </c>
      <c r="BQ45" s="3" t="s">
        <v>288</v>
      </c>
      <c r="BR45" s="3" t="s">
        <v>84</v>
      </c>
      <c r="BS45" s="4">
        <v>44573</v>
      </c>
      <c r="BT45" s="5">
        <v>0.37986111111111115</v>
      </c>
      <c r="BU45" s="3" t="s">
        <v>289</v>
      </c>
      <c r="BV45" s="3" t="s">
        <v>103</v>
      </c>
      <c r="BY45" s="3">
        <v>10584.72</v>
      </c>
      <c r="BZ45" s="3" t="s">
        <v>124</v>
      </c>
      <c r="CA45" s="3" t="s">
        <v>290</v>
      </c>
      <c r="CC45" s="3" t="s">
        <v>76</v>
      </c>
      <c r="CD45" s="3">
        <v>7441</v>
      </c>
      <c r="CE45" s="3" t="s">
        <v>291</v>
      </c>
      <c r="CF45" s="4">
        <v>44574</v>
      </c>
      <c r="CI45" s="3">
        <v>1</v>
      </c>
      <c r="CJ45" s="3">
        <v>1</v>
      </c>
      <c r="CK45" s="3">
        <v>22</v>
      </c>
      <c r="CL45" s="3" t="s">
        <v>87</v>
      </c>
    </row>
    <row r="46" spans="1:90" x14ac:dyDescent="0.2">
      <c r="A46" s="3" t="s">
        <v>72</v>
      </c>
      <c r="B46" s="3" t="s">
        <v>73</v>
      </c>
      <c r="C46" s="3" t="s">
        <v>74</v>
      </c>
      <c r="E46" s="3" t="str">
        <f>"GAB2007643"</f>
        <v>GAB2007643</v>
      </c>
      <c r="F46" s="4">
        <v>44572</v>
      </c>
      <c r="G46" s="3">
        <v>202207</v>
      </c>
      <c r="H46" s="3" t="s">
        <v>75</v>
      </c>
      <c r="I46" s="3" t="s">
        <v>76</v>
      </c>
      <c r="J46" s="3" t="s">
        <v>77</v>
      </c>
      <c r="K46" s="3" t="s">
        <v>78</v>
      </c>
      <c r="L46" s="3" t="s">
        <v>162</v>
      </c>
      <c r="M46" s="3" t="s">
        <v>163</v>
      </c>
      <c r="N46" s="3" t="s">
        <v>292</v>
      </c>
      <c r="O46" s="3" t="s">
        <v>112</v>
      </c>
      <c r="P46" s="3" t="str">
        <f>"CT071273                      "</f>
        <v xml:space="preserve">CT071273                      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29.95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0</v>
      </c>
      <c r="BE46" s="3">
        <v>0</v>
      </c>
      <c r="BF46" s="3">
        <v>0</v>
      </c>
      <c r="BG46" s="3">
        <v>0</v>
      </c>
      <c r="BH46" s="3">
        <v>1</v>
      </c>
      <c r="BI46" s="3">
        <v>0.5</v>
      </c>
      <c r="BJ46" s="3">
        <v>1.9</v>
      </c>
      <c r="BK46" s="3">
        <v>2</v>
      </c>
      <c r="BL46" s="3">
        <v>114.31</v>
      </c>
      <c r="BM46" s="3">
        <v>17.149999999999999</v>
      </c>
      <c r="BN46" s="3">
        <v>131.46</v>
      </c>
      <c r="BO46" s="3">
        <v>131.46</v>
      </c>
      <c r="BQ46" s="3" t="s">
        <v>293</v>
      </c>
      <c r="BR46" s="3" t="s">
        <v>84</v>
      </c>
      <c r="BS46" s="4">
        <v>44574</v>
      </c>
      <c r="BT46" s="5">
        <v>0.39305555555555555</v>
      </c>
      <c r="BU46" s="3" t="s">
        <v>294</v>
      </c>
      <c r="BV46" s="3" t="s">
        <v>103</v>
      </c>
      <c r="BY46" s="3">
        <v>9388.08</v>
      </c>
      <c r="BZ46" s="3" t="s">
        <v>124</v>
      </c>
      <c r="CA46" s="3" t="s">
        <v>295</v>
      </c>
      <c r="CC46" s="3" t="s">
        <v>163</v>
      </c>
      <c r="CD46" s="3">
        <v>9700</v>
      </c>
      <c r="CE46" s="3" t="s">
        <v>291</v>
      </c>
      <c r="CF46" s="4">
        <v>44574</v>
      </c>
      <c r="CI46" s="3">
        <v>2</v>
      </c>
      <c r="CJ46" s="3">
        <v>2</v>
      </c>
      <c r="CK46" s="3">
        <v>23</v>
      </c>
      <c r="CL46" s="3" t="s">
        <v>87</v>
      </c>
    </row>
    <row r="47" spans="1:90" x14ac:dyDescent="0.2">
      <c r="A47" s="3" t="s">
        <v>72</v>
      </c>
      <c r="B47" s="3" t="s">
        <v>73</v>
      </c>
      <c r="C47" s="3" t="s">
        <v>74</v>
      </c>
      <c r="E47" s="3" t="str">
        <f>"GAB2007648"</f>
        <v>GAB2007648</v>
      </c>
      <c r="F47" s="4">
        <v>44572</v>
      </c>
      <c r="G47" s="3">
        <v>202207</v>
      </c>
      <c r="H47" s="3" t="s">
        <v>75</v>
      </c>
      <c r="I47" s="3" t="s">
        <v>76</v>
      </c>
      <c r="J47" s="3" t="s">
        <v>77</v>
      </c>
      <c r="K47" s="3" t="s">
        <v>78</v>
      </c>
      <c r="L47" s="3" t="s">
        <v>172</v>
      </c>
      <c r="M47" s="3" t="s">
        <v>173</v>
      </c>
      <c r="N47" s="3" t="s">
        <v>174</v>
      </c>
      <c r="O47" s="3" t="s">
        <v>112</v>
      </c>
      <c r="P47" s="3" t="str">
        <f>"ORD006503                     "</f>
        <v xml:space="preserve">ORD006503                     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43.47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  <c r="BE47" s="3">
        <v>0</v>
      </c>
      <c r="BF47" s="3">
        <v>0</v>
      </c>
      <c r="BG47" s="3">
        <v>0</v>
      </c>
      <c r="BH47" s="3">
        <v>1</v>
      </c>
      <c r="BI47" s="3">
        <v>0.1</v>
      </c>
      <c r="BJ47" s="3">
        <v>2.8</v>
      </c>
      <c r="BK47" s="3">
        <v>3</v>
      </c>
      <c r="BL47" s="3">
        <v>165.93</v>
      </c>
      <c r="BM47" s="3">
        <v>24.89</v>
      </c>
      <c r="BN47" s="3">
        <v>190.82</v>
      </c>
      <c r="BO47" s="3">
        <v>190.82</v>
      </c>
      <c r="BQ47" s="3" t="s">
        <v>175</v>
      </c>
      <c r="BR47" s="3" t="s">
        <v>84</v>
      </c>
      <c r="BS47" s="4">
        <v>44573</v>
      </c>
      <c r="BT47" s="5">
        <v>0.39027777777777778</v>
      </c>
      <c r="BU47" s="3" t="s">
        <v>296</v>
      </c>
      <c r="BV47" s="3" t="s">
        <v>103</v>
      </c>
      <c r="BY47" s="3">
        <v>14214.38</v>
      </c>
      <c r="BZ47" s="3" t="s">
        <v>124</v>
      </c>
      <c r="CA47" s="3" t="s">
        <v>297</v>
      </c>
      <c r="CC47" s="3" t="s">
        <v>173</v>
      </c>
      <c r="CD47" s="3">
        <v>1035</v>
      </c>
      <c r="CE47" s="3" t="s">
        <v>142</v>
      </c>
      <c r="CF47" s="4">
        <v>44573</v>
      </c>
      <c r="CI47" s="3">
        <v>1</v>
      </c>
      <c r="CJ47" s="3">
        <v>1</v>
      </c>
      <c r="CK47" s="3">
        <v>23</v>
      </c>
      <c r="CL47" s="3" t="s">
        <v>87</v>
      </c>
    </row>
    <row r="48" spans="1:90" x14ac:dyDescent="0.2">
      <c r="A48" s="3" t="s">
        <v>72</v>
      </c>
      <c r="B48" s="3" t="s">
        <v>73</v>
      </c>
      <c r="C48" s="3" t="s">
        <v>74</v>
      </c>
      <c r="E48" s="3" t="str">
        <f>"GAB2007650"</f>
        <v>GAB2007650</v>
      </c>
      <c r="F48" s="4">
        <v>44572</v>
      </c>
      <c r="G48" s="3">
        <v>202207</v>
      </c>
      <c r="H48" s="3" t="s">
        <v>75</v>
      </c>
      <c r="I48" s="3" t="s">
        <v>76</v>
      </c>
      <c r="J48" s="3" t="s">
        <v>77</v>
      </c>
      <c r="K48" s="3" t="s">
        <v>78</v>
      </c>
      <c r="L48" s="3" t="s">
        <v>298</v>
      </c>
      <c r="M48" s="3" t="s">
        <v>298</v>
      </c>
      <c r="N48" s="3" t="s">
        <v>299</v>
      </c>
      <c r="O48" s="3" t="s">
        <v>112</v>
      </c>
      <c r="P48" s="3" t="str">
        <f>"CT071276                      "</f>
        <v xml:space="preserve">CT071276                      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27.03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3">
        <v>0</v>
      </c>
      <c r="BH48" s="3">
        <v>1</v>
      </c>
      <c r="BI48" s="3">
        <v>0.1</v>
      </c>
      <c r="BJ48" s="3">
        <v>2.4</v>
      </c>
      <c r="BK48" s="3">
        <v>2.5</v>
      </c>
      <c r="BL48" s="3">
        <v>103.18</v>
      </c>
      <c r="BM48" s="3">
        <v>15.48</v>
      </c>
      <c r="BN48" s="3">
        <v>118.66</v>
      </c>
      <c r="BO48" s="3">
        <v>118.66</v>
      </c>
      <c r="BQ48" s="3" t="s">
        <v>300</v>
      </c>
      <c r="BR48" s="3" t="s">
        <v>84</v>
      </c>
      <c r="BS48" s="4">
        <v>44573</v>
      </c>
      <c r="BT48" s="5">
        <v>0.45</v>
      </c>
      <c r="BU48" s="3" t="s">
        <v>301</v>
      </c>
      <c r="BV48" s="3" t="s">
        <v>103</v>
      </c>
      <c r="BY48" s="3">
        <v>12000</v>
      </c>
      <c r="BZ48" s="3" t="s">
        <v>124</v>
      </c>
      <c r="CA48" s="3" t="s">
        <v>302</v>
      </c>
      <c r="CC48" s="3" t="s">
        <v>298</v>
      </c>
      <c r="CD48" s="3">
        <v>7646</v>
      </c>
      <c r="CE48" s="3" t="s">
        <v>142</v>
      </c>
      <c r="CF48" s="4">
        <v>44574</v>
      </c>
      <c r="CI48" s="3">
        <v>1</v>
      </c>
      <c r="CJ48" s="3">
        <v>1</v>
      </c>
      <c r="CK48" s="3">
        <v>24</v>
      </c>
      <c r="CL48" s="3" t="s">
        <v>87</v>
      </c>
    </row>
    <row r="49" spans="1:90" x14ac:dyDescent="0.2">
      <c r="A49" s="3" t="s">
        <v>72</v>
      </c>
      <c r="B49" s="3" t="s">
        <v>73</v>
      </c>
      <c r="C49" s="3" t="s">
        <v>74</v>
      </c>
      <c r="E49" s="3" t="str">
        <f>"GAB2007658"</f>
        <v>GAB2007658</v>
      </c>
      <c r="F49" s="4">
        <v>44572</v>
      </c>
      <c r="G49" s="3">
        <v>202207</v>
      </c>
      <c r="H49" s="3" t="s">
        <v>75</v>
      </c>
      <c r="I49" s="3" t="s">
        <v>76</v>
      </c>
      <c r="J49" s="3" t="s">
        <v>77</v>
      </c>
      <c r="K49" s="3" t="s">
        <v>78</v>
      </c>
      <c r="L49" s="3" t="s">
        <v>303</v>
      </c>
      <c r="M49" s="3" t="s">
        <v>304</v>
      </c>
      <c r="N49" s="3" t="s">
        <v>305</v>
      </c>
      <c r="O49" s="3" t="s">
        <v>82</v>
      </c>
      <c r="P49" s="3" t="str">
        <f>"CT071278                      "</f>
        <v xml:space="preserve">CT071278                      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47.14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3">
        <v>0</v>
      </c>
      <c r="BG49" s="3">
        <v>0</v>
      </c>
      <c r="BH49" s="3">
        <v>2</v>
      </c>
      <c r="BI49" s="3">
        <v>5.4</v>
      </c>
      <c r="BJ49" s="3">
        <v>28.8</v>
      </c>
      <c r="BK49" s="3">
        <v>29</v>
      </c>
      <c r="BL49" s="3">
        <v>185.17</v>
      </c>
      <c r="BM49" s="3">
        <v>27.78</v>
      </c>
      <c r="BN49" s="3">
        <v>212.95</v>
      </c>
      <c r="BO49" s="3">
        <v>212.95</v>
      </c>
      <c r="BQ49" s="3" t="s">
        <v>306</v>
      </c>
      <c r="BR49" s="3" t="s">
        <v>84</v>
      </c>
      <c r="BS49" s="4">
        <v>44578</v>
      </c>
      <c r="BT49" s="5">
        <v>0.39583333333333331</v>
      </c>
      <c r="BU49" s="3" t="s">
        <v>307</v>
      </c>
      <c r="BV49" s="3" t="s">
        <v>87</v>
      </c>
      <c r="BY49" s="3">
        <v>143893.75</v>
      </c>
      <c r="CA49" s="3" t="s">
        <v>308</v>
      </c>
      <c r="CC49" s="3" t="s">
        <v>304</v>
      </c>
      <c r="CD49" s="3">
        <v>1200</v>
      </c>
      <c r="CE49" s="3" t="s">
        <v>86</v>
      </c>
      <c r="CF49" s="4">
        <v>44578</v>
      </c>
      <c r="CI49" s="3">
        <v>3</v>
      </c>
      <c r="CJ49" s="3">
        <v>4</v>
      </c>
      <c r="CK49" s="3">
        <v>41</v>
      </c>
      <c r="CL49" s="3" t="s">
        <v>87</v>
      </c>
    </row>
    <row r="50" spans="1:90" x14ac:dyDescent="0.2">
      <c r="A50" s="3" t="s">
        <v>72</v>
      </c>
      <c r="B50" s="3" t="s">
        <v>73</v>
      </c>
      <c r="C50" s="3" t="s">
        <v>74</v>
      </c>
      <c r="E50" s="3" t="str">
        <f>"GAB2007655"</f>
        <v>GAB2007655</v>
      </c>
      <c r="F50" s="4">
        <v>44572</v>
      </c>
      <c r="G50" s="3">
        <v>202207</v>
      </c>
      <c r="H50" s="3" t="s">
        <v>75</v>
      </c>
      <c r="I50" s="3" t="s">
        <v>76</v>
      </c>
      <c r="J50" s="3" t="s">
        <v>77</v>
      </c>
      <c r="K50" s="3" t="s">
        <v>78</v>
      </c>
      <c r="L50" s="3" t="s">
        <v>75</v>
      </c>
      <c r="M50" s="3" t="s">
        <v>76</v>
      </c>
      <c r="N50" s="3" t="s">
        <v>309</v>
      </c>
      <c r="O50" s="3" t="s">
        <v>82</v>
      </c>
      <c r="P50" s="3" t="str">
        <f>"CT071244                      "</f>
        <v xml:space="preserve">CT071244                      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23.06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>
        <v>0</v>
      </c>
      <c r="BH50" s="3">
        <v>1</v>
      </c>
      <c r="BI50" s="3">
        <v>0.3</v>
      </c>
      <c r="BJ50" s="3">
        <v>3.1</v>
      </c>
      <c r="BK50" s="3">
        <v>4</v>
      </c>
      <c r="BL50" s="3">
        <v>93.28</v>
      </c>
      <c r="BM50" s="3">
        <v>13.99</v>
      </c>
      <c r="BN50" s="3">
        <v>107.27</v>
      </c>
      <c r="BO50" s="3">
        <v>107.27</v>
      </c>
      <c r="BQ50" s="3" t="s">
        <v>310</v>
      </c>
      <c r="BR50" s="3" t="s">
        <v>84</v>
      </c>
      <c r="BS50" s="4">
        <v>44573</v>
      </c>
      <c r="BT50" s="5">
        <v>0.40625</v>
      </c>
      <c r="BU50" s="3" t="s">
        <v>311</v>
      </c>
      <c r="BV50" s="3" t="s">
        <v>103</v>
      </c>
      <c r="BY50" s="3">
        <v>15504.48</v>
      </c>
      <c r="CA50" s="3" t="s">
        <v>312</v>
      </c>
      <c r="CC50" s="3" t="s">
        <v>76</v>
      </c>
      <c r="CD50" s="3">
        <v>7550</v>
      </c>
      <c r="CE50" s="3" t="s">
        <v>86</v>
      </c>
      <c r="CF50" s="4">
        <v>44574</v>
      </c>
      <c r="CI50" s="3">
        <v>1</v>
      </c>
      <c r="CJ50" s="3">
        <v>1</v>
      </c>
      <c r="CK50" s="3">
        <v>42</v>
      </c>
      <c r="CL50" s="3" t="s">
        <v>87</v>
      </c>
    </row>
    <row r="51" spans="1:90" x14ac:dyDescent="0.2">
      <c r="A51" s="3" t="s">
        <v>72</v>
      </c>
      <c r="B51" s="3" t="s">
        <v>73</v>
      </c>
      <c r="C51" s="3" t="s">
        <v>74</v>
      </c>
      <c r="E51" s="3" t="str">
        <f>"GAB2007657"</f>
        <v>GAB2007657</v>
      </c>
      <c r="F51" s="4">
        <v>44572</v>
      </c>
      <c r="G51" s="3">
        <v>202207</v>
      </c>
      <c r="H51" s="3" t="s">
        <v>75</v>
      </c>
      <c r="I51" s="3" t="s">
        <v>76</v>
      </c>
      <c r="J51" s="3" t="s">
        <v>77</v>
      </c>
      <c r="K51" s="3" t="s">
        <v>78</v>
      </c>
      <c r="L51" s="3" t="s">
        <v>194</v>
      </c>
      <c r="M51" s="3" t="s">
        <v>195</v>
      </c>
      <c r="N51" s="3" t="s">
        <v>313</v>
      </c>
      <c r="O51" s="3" t="s">
        <v>82</v>
      </c>
      <c r="P51" s="3" t="str">
        <f>"CT071236                      "</f>
        <v xml:space="preserve">CT071236                      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29.89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0</v>
      </c>
      <c r="BG51" s="3">
        <v>0</v>
      </c>
      <c r="BH51" s="3">
        <v>1</v>
      </c>
      <c r="BI51" s="3">
        <v>1.1000000000000001</v>
      </c>
      <c r="BJ51" s="3">
        <v>6.3</v>
      </c>
      <c r="BK51" s="3">
        <v>7</v>
      </c>
      <c r="BL51" s="3">
        <v>119.34</v>
      </c>
      <c r="BM51" s="3">
        <v>17.899999999999999</v>
      </c>
      <c r="BN51" s="3">
        <v>137.24</v>
      </c>
      <c r="BO51" s="3">
        <v>137.24</v>
      </c>
      <c r="BQ51" s="3" t="s">
        <v>314</v>
      </c>
      <c r="BR51" s="3" t="s">
        <v>84</v>
      </c>
      <c r="BS51" s="4">
        <v>44575</v>
      </c>
      <c r="BT51" s="5">
        <v>0.43402777777777773</v>
      </c>
      <c r="BU51" s="3" t="s">
        <v>315</v>
      </c>
      <c r="BV51" s="3" t="s">
        <v>87</v>
      </c>
      <c r="BY51" s="3">
        <v>31662.19</v>
      </c>
      <c r="CA51" s="3" t="s">
        <v>316</v>
      </c>
      <c r="CC51" s="3" t="s">
        <v>195</v>
      </c>
      <c r="CD51" s="3">
        <v>81</v>
      </c>
      <c r="CE51" s="3" t="s">
        <v>86</v>
      </c>
      <c r="CF51" s="4">
        <v>44575</v>
      </c>
      <c r="CI51" s="3">
        <v>2</v>
      </c>
      <c r="CJ51" s="3">
        <v>3</v>
      </c>
      <c r="CK51" s="3">
        <v>41</v>
      </c>
      <c r="CL51" s="3" t="s">
        <v>87</v>
      </c>
    </row>
    <row r="52" spans="1:90" x14ac:dyDescent="0.2">
      <c r="A52" s="3" t="s">
        <v>72</v>
      </c>
      <c r="B52" s="3" t="s">
        <v>73</v>
      </c>
      <c r="C52" s="3" t="s">
        <v>74</v>
      </c>
      <c r="E52" s="3" t="str">
        <f>"GAB2007656"</f>
        <v>GAB2007656</v>
      </c>
      <c r="F52" s="4">
        <v>44572</v>
      </c>
      <c r="G52" s="3">
        <v>202207</v>
      </c>
      <c r="H52" s="3" t="s">
        <v>75</v>
      </c>
      <c r="I52" s="3" t="s">
        <v>76</v>
      </c>
      <c r="J52" s="3" t="s">
        <v>77</v>
      </c>
      <c r="K52" s="3" t="s">
        <v>78</v>
      </c>
      <c r="L52" s="3" t="s">
        <v>194</v>
      </c>
      <c r="M52" s="3" t="s">
        <v>195</v>
      </c>
      <c r="N52" s="3" t="s">
        <v>317</v>
      </c>
      <c r="O52" s="3" t="s">
        <v>82</v>
      </c>
      <c r="P52" s="3" t="str">
        <f>"CT071247                      "</f>
        <v xml:space="preserve">CT071247                      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29.89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0</v>
      </c>
      <c r="BG52" s="3">
        <v>0</v>
      </c>
      <c r="BH52" s="3">
        <v>1</v>
      </c>
      <c r="BI52" s="3">
        <v>1.8</v>
      </c>
      <c r="BJ52" s="3">
        <v>12.7</v>
      </c>
      <c r="BK52" s="3">
        <v>13</v>
      </c>
      <c r="BL52" s="3">
        <v>119.34</v>
      </c>
      <c r="BM52" s="3">
        <v>17.899999999999999</v>
      </c>
      <c r="BN52" s="3">
        <v>137.24</v>
      </c>
      <c r="BO52" s="3">
        <v>137.24</v>
      </c>
      <c r="BQ52" s="3" t="s">
        <v>318</v>
      </c>
      <c r="BR52" s="3" t="s">
        <v>84</v>
      </c>
      <c r="BS52" s="4">
        <v>44575</v>
      </c>
      <c r="BT52" s="5">
        <v>0.40416666666666662</v>
      </c>
      <c r="BU52" s="3" t="s">
        <v>319</v>
      </c>
      <c r="BV52" s="3" t="s">
        <v>87</v>
      </c>
      <c r="BY52" s="3">
        <v>63541.94</v>
      </c>
      <c r="CA52" s="3" t="s">
        <v>320</v>
      </c>
      <c r="CC52" s="3" t="s">
        <v>195</v>
      </c>
      <c r="CD52" s="3">
        <v>1</v>
      </c>
      <c r="CE52" s="3" t="s">
        <v>86</v>
      </c>
      <c r="CF52" s="4">
        <v>44575</v>
      </c>
      <c r="CI52" s="3">
        <v>2</v>
      </c>
      <c r="CJ52" s="3">
        <v>3</v>
      </c>
      <c r="CK52" s="3">
        <v>41</v>
      </c>
      <c r="CL52" s="3" t="s">
        <v>87</v>
      </c>
    </row>
    <row r="53" spans="1:90" x14ac:dyDescent="0.2">
      <c r="A53" s="3" t="s">
        <v>72</v>
      </c>
      <c r="B53" s="3" t="s">
        <v>73</v>
      </c>
      <c r="C53" s="3" t="s">
        <v>74</v>
      </c>
      <c r="E53" s="3" t="str">
        <f>"GAB2007654"</f>
        <v>GAB2007654</v>
      </c>
      <c r="F53" s="4">
        <v>44572</v>
      </c>
      <c r="G53" s="3">
        <v>202207</v>
      </c>
      <c r="H53" s="3" t="s">
        <v>75</v>
      </c>
      <c r="I53" s="3" t="s">
        <v>76</v>
      </c>
      <c r="J53" s="3" t="s">
        <v>77</v>
      </c>
      <c r="K53" s="3" t="s">
        <v>78</v>
      </c>
      <c r="L53" s="3" t="s">
        <v>75</v>
      </c>
      <c r="M53" s="3" t="s">
        <v>76</v>
      </c>
      <c r="N53" s="3" t="s">
        <v>321</v>
      </c>
      <c r="O53" s="3" t="s">
        <v>82</v>
      </c>
      <c r="P53" s="3" t="str">
        <f>"CT070941 CT070943             "</f>
        <v xml:space="preserve">CT070941 CT070943             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23.06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3">
        <v>1</v>
      </c>
      <c r="BI53" s="3">
        <v>5.7</v>
      </c>
      <c r="BJ53" s="3">
        <v>12.4</v>
      </c>
      <c r="BK53" s="3">
        <v>13</v>
      </c>
      <c r="BL53" s="3">
        <v>93.28</v>
      </c>
      <c r="BM53" s="3">
        <v>13.99</v>
      </c>
      <c r="BN53" s="3">
        <v>107.27</v>
      </c>
      <c r="BO53" s="3">
        <v>107.27</v>
      </c>
      <c r="BQ53" s="3" t="s">
        <v>322</v>
      </c>
      <c r="BR53" s="3" t="s">
        <v>84</v>
      </c>
      <c r="BS53" s="4">
        <v>44573</v>
      </c>
      <c r="BT53" s="5">
        <v>0.41666666666666669</v>
      </c>
      <c r="BU53" s="3" t="s">
        <v>323</v>
      </c>
      <c r="BV53" s="3" t="s">
        <v>103</v>
      </c>
      <c r="BY53" s="3">
        <v>62240.4</v>
      </c>
      <c r="CA53" s="3" t="s">
        <v>324</v>
      </c>
      <c r="CC53" s="3" t="s">
        <v>76</v>
      </c>
      <c r="CD53" s="3">
        <v>7735</v>
      </c>
      <c r="CE53" s="3" t="s">
        <v>86</v>
      </c>
      <c r="CF53" s="4">
        <v>44574</v>
      </c>
      <c r="CI53" s="3">
        <v>1</v>
      </c>
      <c r="CJ53" s="3">
        <v>1</v>
      </c>
      <c r="CK53" s="3">
        <v>42</v>
      </c>
      <c r="CL53" s="3" t="s">
        <v>87</v>
      </c>
    </row>
    <row r="54" spans="1:90" x14ac:dyDescent="0.2">
      <c r="A54" s="3" t="s">
        <v>72</v>
      </c>
      <c r="B54" s="3" t="s">
        <v>73</v>
      </c>
      <c r="C54" s="3" t="s">
        <v>74</v>
      </c>
      <c r="E54" s="3" t="str">
        <f>"GAB2007652"</f>
        <v>GAB2007652</v>
      </c>
      <c r="F54" s="4">
        <v>44572</v>
      </c>
      <c r="G54" s="3">
        <v>202207</v>
      </c>
      <c r="H54" s="3" t="s">
        <v>75</v>
      </c>
      <c r="I54" s="3" t="s">
        <v>76</v>
      </c>
      <c r="J54" s="3" t="s">
        <v>77</v>
      </c>
      <c r="K54" s="3" t="s">
        <v>78</v>
      </c>
      <c r="L54" s="3" t="s">
        <v>92</v>
      </c>
      <c r="M54" s="3" t="s">
        <v>93</v>
      </c>
      <c r="N54" s="3" t="s">
        <v>144</v>
      </c>
      <c r="O54" s="3" t="s">
        <v>112</v>
      </c>
      <c r="P54" s="3" t="str">
        <f>"ATT:MINETTE LABUSCHAGNE       "</f>
        <v xml:space="preserve">ATT:MINETTE LABUSCHAGNE       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19.32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1</v>
      </c>
      <c r="BI54" s="3">
        <v>0.1</v>
      </c>
      <c r="BJ54" s="3">
        <v>2.4</v>
      </c>
      <c r="BK54" s="3">
        <v>2.5</v>
      </c>
      <c r="BL54" s="3">
        <v>73.739999999999995</v>
      </c>
      <c r="BM54" s="3">
        <v>11.06</v>
      </c>
      <c r="BN54" s="3">
        <v>84.8</v>
      </c>
      <c r="BO54" s="3">
        <v>84.8</v>
      </c>
      <c r="BQ54" s="3" t="s">
        <v>325</v>
      </c>
      <c r="BR54" s="3" t="s">
        <v>84</v>
      </c>
      <c r="BS54" s="4">
        <v>44573</v>
      </c>
      <c r="BT54" s="5">
        <v>0.36041666666666666</v>
      </c>
      <c r="BU54" s="3" t="s">
        <v>326</v>
      </c>
      <c r="BV54" s="3" t="s">
        <v>103</v>
      </c>
      <c r="BY54" s="3">
        <v>12183.21</v>
      </c>
      <c r="BZ54" s="3" t="s">
        <v>124</v>
      </c>
      <c r="CA54" s="3" t="s">
        <v>327</v>
      </c>
      <c r="CC54" s="3" t="s">
        <v>93</v>
      </c>
      <c r="CD54" s="3">
        <v>157</v>
      </c>
      <c r="CE54" s="3" t="s">
        <v>328</v>
      </c>
      <c r="CF54" s="4">
        <v>44573</v>
      </c>
      <c r="CI54" s="3">
        <v>1</v>
      </c>
      <c r="CJ54" s="3">
        <v>1</v>
      </c>
      <c r="CK54" s="3">
        <v>21</v>
      </c>
      <c r="CL54" s="3" t="s">
        <v>87</v>
      </c>
    </row>
    <row r="55" spans="1:90" x14ac:dyDescent="0.2">
      <c r="A55" s="3" t="s">
        <v>72</v>
      </c>
      <c r="B55" s="3" t="s">
        <v>73</v>
      </c>
      <c r="C55" s="3" t="s">
        <v>74</v>
      </c>
      <c r="E55" s="3" t="str">
        <f>"GAB2007651"</f>
        <v>GAB2007651</v>
      </c>
      <c r="F55" s="4">
        <v>44572</v>
      </c>
      <c r="G55" s="3">
        <v>202207</v>
      </c>
      <c r="H55" s="3" t="s">
        <v>75</v>
      </c>
      <c r="I55" s="3" t="s">
        <v>76</v>
      </c>
      <c r="J55" s="3" t="s">
        <v>77</v>
      </c>
      <c r="K55" s="3" t="s">
        <v>78</v>
      </c>
      <c r="L55" s="3" t="s">
        <v>329</v>
      </c>
      <c r="M55" s="3" t="s">
        <v>330</v>
      </c>
      <c r="N55" s="3" t="s">
        <v>331</v>
      </c>
      <c r="O55" s="3" t="s">
        <v>112</v>
      </c>
      <c r="P55" s="3" t="str">
        <f>"CT071277                      "</f>
        <v xml:space="preserve">CT071277                      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23.18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3">
        <v>1</v>
      </c>
      <c r="BI55" s="3">
        <v>0.2</v>
      </c>
      <c r="BJ55" s="3">
        <v>2.6</v>
      </c>
      <c r="BK55" s="3">
        <v>3</v>
      </c>
      <c r="BL55" s="3">
        <v>88.48</v>
      </c>
      <c r="BM55" s="3">
        <v>13.27</v>
      </c>
      <c r="BN55" s="3">
        <v>101.75</v>
      </c>
      <c r="BO55" s="3">
        <v>101.75</v>
      </c>
      <c r="BQ55" s="3" t="s">
        <v>332</v>
      </c>
      <c r="BR55" s="3" t="s">
        <v>84</v>
      </c>
      <c r="BS55" s="4">
        <v>44574</v>
      </c>
      <c r="BT55" s="5">
        <v>0.3576388888888889</v>
      </c>
      <c r="BU55" s="3" t="s">
        <v>333</v>
      </c>
      <c r="BV55" s="3" t="s">
        <v>87</v>
      </c>
      <c r="BW55" s="3" t="s">
        <v>334</v>
      </c>
      <c r="BX55" s="3" t="s">
        <v>266</v>
      </c>
      <c r="BY55" s="3">
        <v>12839.58</v>
      </c>
      <c r="BZ55" s="3" t="s">
        <v>124</v>
      </c>
      <c r="CC55" s="3" t="s">
        <v>330</v>
      </c>
      <c r="CD55" s="3">
        <v>3201</v>
      </c>
      <c r="CE55" s="3" t="s">
        <v>335</v>
      </c>
      <c r="CF55" s="4">
        <v>44580</v>
      </c>
      <c r="CI55" s="3">
        <v>1</v>
      </c>
      <c r="CJ55" s="3">
        <v>2</v>
      </c>
      <c r="CK55" s="3">
        <v>21</v>
      </c>
      <c r="CL55" s="3" t="s">
        <v>87</v>
      </c>
    </row>
    <row r="56" spans="1:90" x14ac:dyDescent="0.2">
      <c r="A56" s="3" t="s">
        <v>72</v>
      </c>
      <c r="B56" s="3" t="s">
        <v>73</v>
      </c>
      <c r="C56" s="3" t="s">
        <v>74</v>
      </c>
      <c r="E56" s="3" t="str">
        <f>"GAB2007639"</f>
        <v>GAB2007639</v>
      </c>
      <c r="F56" s="4">
        <v>44572</v>
      </c>
      <c r="G56" s="3">
        <v>202207</v>
      </c>
      <c r="H56" s="3" t="s">
        <v>75</v>
      </c>
      <c r="I56" s="3" t="s">
        <v>76</v>
      </c>
      <c r="J56" s="3" t="s">
        <v>77</v>
      </c>
      <c r="K56" s="3" t="s">
        <v>78</v>
      </c>
      <c r="L56" s="3" t="s">
        <v>336</v>
      </c>
      <c r="M56" s="3" t="s">
        <v>337</v>
      </c>
      <c r="N56" s="3" t="s">
        <v>338</v>
      </c>
      <c r="O56" s="3" t="s">
        <v>82</v>
      </c>
      <c r="P56" s="3" t="str">
        <f>"CT071254                      "</f>
        <v xml:space="preserve">CT071254                      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74.48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0</v>
      </c>
      <c r="BD56" s="3">
        <v>0</v>
      </c>
      <c r="BE56" s="3">
        <v>0</v>
      </c>
      <c r="BF56" s="3">
        <v>0</v>
      </c>
      <c r="BG56" s="3">
        <v>0</v>
      </c>
      <c r="BH56" s="3">
        <v>2</v>
      </c>
      <c r="BI56" s="3">
        <v>8</v>
      </c>
      <c r="BJ56" s="3">
        <v>29.3</v>
      </c>
      <c r="BK56" s="3">
        <v>30</v>
      </c>
      <c r="BL56" s="3">
        <v>289.52999999999997</v>
      </c>
      <c r="BM56" s="3">
        <v>43.43</v>
      </c>
      <c r="BN56" s="3">
        <v>332.96</v>
      </c>
      <c r="BO56" s="3">
        <v>332.96</v>
      </c>
      <c r="BQ56" s="3" t="s">
        <v>339</v>
      </c>
      <c r="BR56" s="3" t="s">
        <v>84</v>
      </c>
      <c r="BS56" s="4">
        <v>44574</v>
      </c>
      <c r="BT56" s="5">
        <v>0.5541666666666667</v>
      </c>
      <c r="BU56" s="3" t="s">
        <v>340</v>
      </c>
      <c r="BV56" s="3" t="s">
        <v>103</v>
      </c>
      <c r="BY56" s="3">
        <v>146276.99</v>
      </c>
      <c r="CA56" s="3" t="s">
        <v>341</v>
      </c>
      <c r="CC56" s="3" t="s">
        <v>337</v>
      </c>
      <c r="CD56" s="3">
        <v>3900</v>
      </c>
      <c r="CE56" s="3" t="s">
        <v>86</v>
      </c>
      <c r="CF56" s="4">
        <v>44574</v>
      </c>
      <c r="CI56" s="3">
        <v>3</v>
      </c>
      <c r="CJ56" s="3">
        <v>2</v>
      </c>
      <c r="CK56" s="3">
        <v>43</v>
      </c>
      <c r="CL56" s="3" t="s">
        <v>87</v>
      </c>
    </row>
    <row r="57" spans="1:90" x14ac:dyDescent="0.2">
      <c r="A57" s="3" t="s">
        <v>72</v>
      </c>
      <c r="B57" s="3" t="s">
        <v>73</v>
      </c>
      <c r="C57" s="3" t="s">
        <v>74</v>
      </c>
      <c r="E57" s="3" t="str">
        <f>"GAB2007653"</f>
        <v>GAB2007653</v>
      </c>
      <c r="F57" s="4">
        <v>44572</v>
      </c>
      <c r="G57" s="3">
        <v>202207</v>
      </c>
      <c r="H57" s="3" t="s">
        <v>75</v>
      </c>
      <c r="I57" s="3" t="s">
        <v>76</v>
      </c>
      <c r="J57" s="3" t="s">
        <v>77</v>
      </c>
      <c r="K57" s="3" t="s">
        <v>78</v>
      </c>
      <c r="L57" s="3" t="s">
        <v>342</v>
      </c>
      <c r="M57" s="3" t="s">
        <v>343</v>
      </c>
      <c r="N57" s="3" t="s">
        <v>344</v>
      </c>
      <c r="O57" s="3" t="s">
        <v>82</v>
      </c>
      <c r="P57" s="3" t="str">
        <f>"CT071241                      "</f>
        <v xml:space="preserve">CT071241                      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29.89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0</v>
      </c>
      <c r="BF57" s="3">
        <v>0</v>
      </c>
      <c r="BG57" s="3">
        <v>0</v>
      </c>
      <c r="BH57" s="3">
        <v>1</v>
      </c>
      <c r="BI57" s="3">
        <v>0.9</v>
      </c>
      <c r="BJ57" s="3">
        <v>2.7</v>
      </c>
      <c r="BK57" s="3">
        <v>3</v>
      </c>
      <c r="BL57" s="3">
        <v>119.34</v>
      </c>
      <c r="BM57" s="3">
        <v>17.899999999999999</v>
      </c>
      <c r="BN57" s="3">
        <v>137.24</v>
      </c>
      <c r="BO57" s="3">
        <v>137.24</v>
      </c>
      <c r="BQ57" s="3" t="s">
        <v>345</v>
      </c>
      <c r="BR57" s="3" t="s">
        <v>84</v>
      </c>
      <c r="BS57" s="4">
        <v>44575</v>
      </c>
      <c r="BT57" s="5">
        <v>0.41250000000000003</v>
      </c>
      <c r="BU57" s="3" t="s">
        <v>346</v>
      </c>
      <c r="BV57" s="3" t="s">
        <v>87</v>
      </c>
      <c r="BW57" s="3" t="s">
        <v>347</v>
      </c>
      <c r="BX57" s="3" t="s">
        <v>348</v>
      </c>
      <c r="BY57" s="3">
        <v>13413</v>
      </c>
      <c r="CA57" s="3" t="s">
        <v>349</v>
      </c>
      <c r="CC57" s="3" t="s">
        <v>343</v>
      </c>
      <c r="CD57" s="3">
        <v>1501</v>
      </c>
      <c r="CE57" s="3" t="s">
        <v>86</v>
      </c>
      <c r="CF57" s="4">
        <v>44575</v>
      </c>
      <c r="CI57" s="3">
        <v>2</v>
      </c>
      <c r="CJ57" s="3">
        <v>3</v>
      </c>
      <c r="CK57" s="3">
        <v>41</v>
      </c>
      <c r="CL57" s="3" t="s">
        <v>87</v>
      </c>
    </row>
    <row r="58" spans="1:90" x14ac:dyDescent="0.2">
      <c r="A58" s="3" t="s">
        <v>72</v>
      </c>
      <c r="B58" s="3" t="s">
        <v>73</v>
      </c>
      <c r="C58" s="3" t="s">
        <v>74</v>
      </c>
      <c r="E58" s="3" t="str">
        <f>"GAB2007646"</f>
        <v>GAB2007646</v>
      </c>
      <c r="F58" s="4">
        <v>44572</v>
      </c>
      <c r="G58" s="3">
        <v>202207</v>
      </c>
      <c r="H58" s="3" t="s">
        <v>75</v>
      </c>
      <c r="I58" s="3" t="s">
        <v>76</v>
      </c>
      <c r="J58" s="3" t="s">
        <v>77</v>
      </c>
      <c r="K58" s="3" t="s">
        <v>78</v>
      </c>
      <c r="L58" s="3" t="s">
        <v>194</v>
      </c>
      <c r="M58" s="3" t="s">
        <v>195</v>
      </c>
      <c r="N58" s="3" t="s">
        <v>350</v>
      </c>
      <c r="O58" s="3" t="s">
        <v>82</v>
      </c>
      <c r="P58" s="3" t="str">
        <f>"CT070944                      "</f>
        <v xml:space="preserve">CT070944                      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29.89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3">
        <v>1</v>
      </c>
      <c r="BI58" s="3">
        <v>3.1</v>
      </c>
      <c r="BJ58" s="3">
        <v>6.2</v>
      </c>
      <c r="BK58" s="3">
        <v>7</v>
      </c>
      <c r="BL58" s="3">
        <v>119.34</v>
      </c>
      <c r="BM58" s="3">
        <v>17.899999999999999</v>
      </c>
      <c r="BN58" s="3">
        <v>137.24</v>
      </c>
      <c r="BO58" s="3">
        <v>137.24</v>
      </c>
      <c r="BQ58" s="3" t="s">
        <v>351</v>
      </c>
      <c r="BR58" s="3" t="s">
        <v>84</v>
      </c>
      <c r="BS58" s="4">
        <v>44575</v>
      </c>
      <c r="BT58" s="5">
        <v>0.42569444444444443</v>
      </c>
      <c r="BU58" s="3" t="s">
        <v>352</v>
      </c>
      <c r="BV58" s="3" t="s">
        <v>87</v>
      </c>
      <c r="BY58" s="3">
        <v>31241.43</v>
      </c>
      <c r="CA58" s="3" t="s">
        <v>353</v>
      </c>
      <c r="CC58" s="3" t="s">
        <v>195</v>
      </c>
      <c r="CD58" s="3">
        <v>2</v>
      </c>
      <c r="CE58" s="3" t="s">
        <v>86</v>
      </c>
      <c r="CF58" s="4">
        <v>44575</v>
      </c>
      <c r="CI58" s="3">
        <v>2</v>
      </c>
      <c r="CJ58" s="3">
        <v>3</v>
      </c>
      <c r="CK58" s="3">
        <v>41</v>
      </c>
      <c r="CL58" s="3" t="s">
        <v>87</v>
      </c>
    </row>
    <row r="59" spans="1:90" x14ac:dyDescent="0.2">
      <c r="A59" s="3" t="s">
        <v>72</v>
      </c>
      <c r="B59" s="3" t="s">
        <v>73</v>
      </c>
      <c r="C59" s="3" t="s">
        <v>74</v>
      </c>
      <c r="E59" s="3" t="str">
        <f>"GAB2007647"</f>
        <v>GAB2007647</v>
      </c>
      <c r="F59" s="4">
        <v>44572</v>
      </c>
      <c r="G59" s="3">
        <v>202207</v>
      </c>
      <c r="H59" s="3" t="s">
        <v>75</v>
      </c>
      <c r="I59" s="3" t="s">
        <v>76</v>
      </c>
      <c r="J59" s="3" t="s">
        <v>77</v>
      </c>
      <c r="K59" s="3" t="s">
        <v>78</v>
      </c>
      <c r="L59" s="3" t="s">
        <v>92</v>
      </c>
      <c r="M59" s="3" t="s">
        <v>93</v>
      </c>
      <c r="N59" s="3" t="s">
        <v>144</v>
      </c>
      <c r="O59" s="3" t="s">
        <v>82</v>
      </c>
      <c r="P59" s="3" t="str">
        <f>"ATT:DUD                       "</f>
        <v xml:space="preserve">ATT:DUD                       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59.46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0</v>
      </c>
      <c r="BG59" s="3">
        <v>0</v>
      </c>
      <c r="BH59" s="3">
        <v>1</v>
      </c>
      <c r="BI59" s="3">
        <v>14.7</v>
      </c>
      <c r="BJ59" s="3">
        <v>38.700000000000003</v>
      </c>
      <c r="BK59" s="3">
        <v>39</v>
      </c>
      <c r="BL59" s="3">
        <v>232.19</v>
      </c>
      <c r="BM59" s="3">
        <v>34.83</v>
      </c>
      <c r="BN59" s="3">
        <v>267.02</v>
      </c>
      <c r="BO59" s="3">
        <v>267.02</v>
      </c>
      <c r="BQ59" s="3" t="s">
        <v>354</v>
      </c>
      <c r="BR59" s="3" t="s">
        <v>84</v>
      </c>
      <c r="BS59" s="4">
        <v>44575</v>
      </c>
      <c r="BT59" s="5">
        <v>0.54166666666666663</v>
      </c>
      <c r="BU59" s="3" t="s">
        <v>157</v>
      </c>
      <c r="BV59" s="3" t="s">
        <v>87</v>
      </c>
      <c r="BY59" s="3">
        <v>193529.7</v>
      </c>
      <c r="CC59" s="3" t="s">
        <v>93</v>
      </c>
      <c r="CD59" s="3">
        <v>157</v>
      </c>
      <c r="CE59" s="3" t="s">
        <v>86</v>
      </c>
      <c r="CF59" s="4">
        <v>44575</v>
      </c>
      <c r="CI59" s="3">
        <v>2</v>
      </c>
      <c r="CJ59" s="3">
        <v>3</v>
      </c>
      <c r="CK59" s="3">
        <v>41</v>
      </c>
      <c r="CL59" s="3" t="s">
        <v>87</v>
      </c>
    </row>
    <row r="60" spans="1:90" x14ac:dyDescent="0.2">
      <c r="A60" s="3" t="s">
        <v>72</v>
      </c>
      <c r="B60" s="3" t="s">
        <v>73</v>
      </c>
      <c r="C60" s="3" t="s">
        <v>74</v>
      </c>
      <c r="E60" s="3" t="str">
        <f>"GAB2007636"</f>
        <v>GAB2007636</v>
      </c>
      <c r="F60" s="4">
        <v>44572</v>
      </c>
      <c r="G60" s="3">
        <v>202207</v>
      </c>
      <c r="H60" s="3" t="s">
        <v>75</v>
      </c>
      <c r="I60" s="3" t="s">
        <v>76</v>
      </c>
      <c r="J60" s="3" t="s">
        <v>77</v>
      </c>
      <c r="K60" s="3" t="s">
        <v>78</v>
      </c>
      <c r="L60" s="3" t="s">
        <v>92</v>
      </c>
      <c r="M60" s="3" t="s">
        <v>93</v>
      </c>
      <c r="N60" s="3" t="s">
        <v>94</v>
      </c>
      <c r="O60" s="3" t="s">
        <v>82</v>
      </c>
      <c r="P60" s="3" t="str">
        <f>"CT071255                      "</f>
        <v xml:space="preserve">CT071255                      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86.56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3">
        <v>0</v>
      </c>
      <c r="BH60" s="3">
        <v>4</v>
      </c>
      <c r="BI60" s="3">
        <v>26.6</v>
      </c>
      <c r="BJ60" s="3">
        <v>60.8</v>
      </c>
      <c r="BK60" s="3">
        <v>61</v>
      </c>
      <c r="BL60" s="3">
        <v>335.63</v>
      </c>
      <c r="BM60" s="3">
        <v>50.34</v>
      </c>
      <c r="BN60" s="3">
        <v>385.97</v>
      </c>
      <c r="BO60" s="3">
        <v>385.97</v>
      </c>
      <c r="BQ60" s="3" t="s">
        <v>95</v>
      </c>
      <c r="BR60" s="3" t="s">
        <v>84</v>
      </c>
      <c r="BS60" s="4">
        <v>44575</v>
      </c>
      <c r="BT60" s="5">
        <v>0.57847222222222217</v>
      </c>
      <c r="BU60" s="3" t="s">
        <v>355</v>
      </c>
      <c r="BV60" s="3" t="s">
        <v>87</v>
      </c>
      <c r="BY60" s="3">
        <v>303930.69</v>
      </c>
      <c r="CC60" s="3" t="s">
        <v>93</v>
      </c>
      <c r="CD60" s="3">
        <v>157</v>
      </c>
      <c r="CE60" s="3" t="s">
        <v>86</v>
      </c>
      <c r="CF60" s="4">
        <v>44575</v>
      </c>
      <c r="CI60" s="3">
        <v>2</v>
      </c>
      <c r="CJ60" s="3">
        <v>3</v>
      </c>
      <c r="CK60" s="3">
        <v>41</v>
      </c>
      <c r="CL60" s="3" t="s">
        <v>87</v>
      </c>
    </row>
    <row r="61" spans="1:90" x14ac:dyDescent="0.2">
      <c r="A61" s="3" t="s">
        <v>72</v>
      </c>
      <c r="B61" s="3" t="s">
        <v>73</v>
      </c>
      <c r="C61" s="3" t="s">
        <v>74</v>
      </c>
      <c r="E61" s="3" t="str">
        <f>"GAB2007635"</f>
        <v>GAB2007635</v>
      </c>
      <c r="F61" s="4">
        <v>44572</v>
      </c>
      <c r="G61" s="3">
        <v>202207</v>
      </c>
      <c r="H61" s="3" t="s">
        <v>75</v>
      </c>
      <c r="I61" s="3" t="s">
        <v>76</v>
      </c>
      <c r="J61" s="3" t="s">
        <v>77</v>
      </c>
      <c r="K61" s="3" t="s">
        <v>78</v>
      </c>
      <c r="L61" s="3" t="s">
        <v>105</v>
      </c>
      <c r="M61" s="3" t="s">
        <v>106</v>
      </c>
      <c r="N61" s="3" t="s">
        <v>356</v>
      </c>
      <c r="O61" s="3" t="s">
        <v>82</v>
      </c>
      <c r="P61" s="3" t="str">
        <f>"CT071256                      "</f>
        <v xml:space="preserve">CT071256                      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29.89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0</v>
      </c>
      <c r="BF61" s="3">
        <v>0</v>
      </c>
      <c r="BG61" s="3">
        <v>0</v>
      </c>
      <c r="BH61" s="3">
        <v>1</v>
      </c>
      <c r="BI61" s="3">
        <v>0.6</v>
      </c>
      <c r="BJ61" s="3">
        <v>2.2000000000000002</v>
      </c>
      <c r="BK61" s="3">
        <v>3</v>
      </c>
      <c r="BL61" s="3">
        <v>119.34</v>
      </c>
      <c r="BM61" s="3">
        <v>17.899999999999999</v>
      </c>
      <c r="BN61" s="3">
        <v>137.24</v>
      </c>
      <c r="BO61" s="3">
        <v>137.24</v>
      </c>
      <c r="BQ61" s="3" t="s">
        <v>357</v>
      </c>
      <c r="BR61" s="3" t="s">
        <v>84</v>
      </c>
      <c r="BS61" s="4">
        <v>44575</v>
      </c>
      <c r="BT61" s="5">
        <v>0.38055555555555554</v>
      </c>
      <c r="BU61" s="3" t="s">
        <v>358</v>
      </c>
      <c r="BV61" s="3" t="s">
        <v>87</v>
      </c>
      <c r="BW61" s="3" t="s">
        <v>257</v>
      </c>
      <c r="BX61" s="3" t="s">
        <v>359</v>
      </c>
      <c r="BY61" s="3">
        <v>10845</v>
      </c>
      <c r="CA61" s="3" t="s">
        <v>360</v>
      </c>
      <c r="CC61" s="3" t="s">
        <v>106</v>
      </c>
      <c r="CD61" s="3">
        <v>2196</v>
      </c>
      <c r="CE61" s="3" t="s">
        <v>86</v>
      </c>
      <c r="CF61" s="4">
        <v>44576</v>
      </c>
      <c r="CI61" s="3">
        <v>2</v>
      </c>
      <c r="CJ61" s="3">
        <v>3</v>
      </c>
      <c r="CK61" s="3">
        <v>41</v>
      </c>
      <c r="CL61" s="3" t="s">
        <v>87</v>
      </c>
    </row>
    <row r="62" spans="1:90" x14ac:dyDescent="0.2">
      <c r="A62" s="3" t="s">
        <v>72</v>
      </c>
      <c r="B62" s="3" t="s">
        <v>73</v>
      </c>
      <c r="C62" s="3" t="s">
        <v>74</v>
      </c>
      <c r="E62" s="3" t="str">
        <f>"GAB2007649"</f>
        <v>GAB2007649</v>
      </c>
      <c r="F62" s="4">
        <v>44572</v>
      </c>
      <c r="G62" s="3">
        <v>202207</v>
      </c>
      <c r="H62" s="3" t="s">
        <v>75</v>
      </c>
      <c r="I62" s="3" t="s">
        <v>76</v>
      </c>
      <c r="J62" s="3" t="s">
        <v>77</v>
      </c>
      <c r="K62" s="3" t="s">
        <v>78</v>
      </c>
      <c r="L62" s="3" t="s">
        <v>92</v>
      </c>
      <c r="M62" s="3" t="s">
        <v>93</v>
      </c>
      <c r="N62" s="3" t="s">
        <v>96</v>
      </c>
      <c r="O62" s="3" t="s">
        <v>82</v>
      </c>
      <c r="P62" s="3" t="str">
        <f>"CT071274 CT071275             "</f>
        <v xml:space="preserve">CT071274 CT071275             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29.89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0</v>
      </c>
      <c r="BG62" s="3">
        <v>0</v>
      </c>
      <c r="BH62" s="3">
        <v>1</v>
      </c>
      <c r="BI62" s="3">
        <v>4.2</v>
      </c>
      <c r="BJ62" s="3">
        <v>12.3</v>
      </c>
      <c r="BK62" s="3">
        <v>13</v>
      </c>
      <c r="BL62" s="3">
        <v>119.34</v>
      </c>
      <c r="BM62" s="3">
        <v>17.899999999999999</v>
      </c>
      <c r="BN62" s="3">
        <v>137.24</v>
      </c>
      <c r="BO62" s="3">
        <v>137.24</v>
      </c>
      <c r="BQ62" s="3" t="s">
        <v>97</v>
      </c>
      <c r="BR62" s="3" t="s">
        <v>84</v>
      </c>
      <c r="BS62" s="4">
        <v>44575</v>
      </c>
      <c r="BT62" s="5">
        <v>0.57847222222222217</v>
      </c>
      <c r="BU62" s="3" t="s">
        <v>97</v>
      </c>
      <c r="BV62" s="3" t="s">
        <v>87</v>
      </c>
      <c r="BY62" s="3">
        <v>61468.800000000003</v>
      </c>
      <c r="CC62" s="3" t="s">
        <v>93</v>
      </c>
      <c r="CD62" s="3">
        <v>157</v>
      </c>
      <c r="CE62" s="3" t="s">
        <v>86</v>
      </c>
      <c r="CF62" s="4">
        <v>44575</v>
      </c>
      <c r="CI62" s="3">
        <v>2</v>
      </c>
      <c r="CJ62" s="3">
        <v>3</v>
      </c>
      <c r="CK62" s="3">
        <v>41</v>
      </c>
      <c r="CL62" s="3" t="s">
        <v>87</v>
      </c>
    </row>
    <row r="63" spans="1:90" x14ac:dyDescent="0.2">
      <c r="A63" s="3" t="s">
        <v>72</v>
      </c>
      <c r="B63" s="3" t="s">
        <v>73</v>
      </c>
      <c r="C63" s="3" t="s">
        <v>74</v>
      </c>
      <c r="E63" s="3" t="str">
        <f>"009940857712"</f>
        <v>009940857712</v>
      </c>
      <c r="F63" s="4">
        <v>44572</v>
      </c>
      <c r="G63" s="3">
        <v>202207</v>
      </c>
      <c r="H63" s="3" t="s">
        <v>92</v>
      </c>
      <c r="I63" s="3" t="s">
        <v>93</v>
      </c>
      <c r="J63" s="3" t="s">
        <v>143</v>
      </c>
      <c r="K63" s="3" t="s">
        <v>78</v>
      </c>
      <c r="L63" s="3" t="s">
        <v>75</v>
      </c>
      <c r="M63" s="3" t="s">
        <v>76</v>
      </c>
      <c r="N63" s="3" t="s">
        <v>144</v>
      </c>
      <c r="O63" s="3" t="s">
        <v>112</v>
      </c>
      <c r="P63" s="3" t="str">
        <f>"NA                            "</f>
        <v xml:space="preserve">NA                            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15.46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0</v>
      </c>
      <c r="BF63" s="3">
        <v>0</v>
      </c>
      <c r="BG63" s="3">
        <v>0</v>
      </c>
      <c r="BH63" s="3">
        <v>1</v>
      </c>
      <c r="BI63" s="3">
        <v>1</v>
      </c>
      <c r="BJ63" s="3">
        <v>0.2</v>
      </c>
      <c r="BK63" s="3">
        <v>1</v>
      </c>
      <c r="BL63" s="3">
        <v>59</v>
      </c>
      <c r="BM63" s="3">
        <v>8.85</v>
      </c>
      <c r="BN63" s="3">
        <v>67.849999999999994</v>
      </c>
      <c r="BO63" s="3">
        <v>67.849999999999994</v>
      </c>
      <c r="BQ63" s="3" t="s">
        <v>361</v>
      </c>
      <c r="BR63" s="3" t="s">
        <v>157</v>
      </c>
      <c r="BS63" s="4">
        <v>44573</v>
      </c>
      <c r="BT63" s="5">
        <v>0.40833333333333338</v>
      </c>
      <c r="BU63" s="3" t="s">
        <v>270</v>
      </c>
      <c r="BV63" s="3" t="s">
        <v>103</v>
      </c>
      <c r="BY63" s="3">
        <v>1200</v>
      </c>
      <c r="BZ63" s="3" t="s">
        <v>124</v>
      </c>
      <c r="CA63" s="3" t="s">
        <v>159</v>
      </c>
      <c r="CC63" s="3" t="s">
        <v>76</v>
      </c>
      <c r="CD63" s="3">
        <v>7460</v>
      </c>
      <c r="CE63" s="3" t="s">
        <v>86</v>
      </c>
      <c r="CF63" s="4">
        <v>44574</v>
      </c>
      <c r="CI63" s="3">
        <v>1</v>
      </c>
      <c r="CJ63" s="3">
        <v>1</v>
      </c>
      <c r="CK63" s="3">
        <v>21</v>
      </c>
      <c r="CL63" s="3" t="s">
        <v>87</v>
      </c>
    </row>
    <row r="64" spans="1:90" x14ac:dyDescent="0.2">
      <c r="A64" s="3" t="s">
        <v>72</v>
      </c>
      <c r="B64" s="3" t="s">
        <v>73</v>
      </c>
      <c r="C64" s="3" t="s">
        <v>74</v>
      </c>
      <c r="E64" s="3" t="str">
        <f>"GAB2007662"</f>
        <v>GAB2007662</v>
      </c>
      <c r="F64" s="4">
        <v>44573</v>
      </c>
      <c r="G64" s="3">
        <v>202207</v>
      </c>
      <c r="H64" s="3" t="s">
        <v>75</v>
      </c>
      <c r="I64" s="3" t="s">
        <v>76</v>
      </c>
      <c r="J64" s="3" t="s">
        <v>77</v>
      </c>
      <c r="K64" s="3" t="s">
        <v>78</v>
      </c>
      <c r="L64" s="3" t="s">
        <v>79</v>
      </c>
      <c r="M64" s="3" t="s">
        <v>80</v>
      </c>
      <c r="N64" s="3" t="s">
        <v>81</v>
      </c>
      <c r="O64" s="3" t="s">
        <v>82</v>
      </c>
      <c r="P64" s="3" t="str">
        <f>"CT070786                      "</f>
        <v xml:space="preserve">CT070786                      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29.89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0</v>
      </c>
      <c r="BF64" s="3">
        <v>0</v>
      </c>
      <c r="BG64" s="3">
        <v>0</v>
      </c>
      <c r="BH64" s="3">
        <v>1</v>
      </c>
      <c r="BI64" s="3">
        <v>4.5</v>
      </c>
      <c r="BJ64" s="3">
        <v>13.1</v>
      </c>
      <c r="BK64" s="3">
        <v>14</v>
      </c>
      <c r="BL64" s="3">
        <v>119.34</v>
      </c>
      <c r="BM64" s="3">
        <v>17.899999999999999</v>
      </c>
      <c r="BN64" s="3">
        <v>137.24</v>
      </c>
      <c r="BO64" s="3">
        <v>137.24</v>
      </c>
      <c r="BQ64" s="3" t="s">
        <v>362</v>
      </c>
      <c r="BR64" s="3" t="s">
        <v>84</v>
      </c>
      <c r="BS64" s="4">
        <v>44575</v>
      </c>
      <c r="BT64" s="5">
        <v>0.43055555555555558</v>
      </c>
      <c r="BU64" s="3" t="s">
        <v>363</v>
      </c>
      <c r="BV64" s="3" t="s">
        <v>103</v>
      </c>
      <c r="BY64" s="3">
        <v>65648.7</v>
      </c>
      <c r="CA64" s="3" t="s">
        <v>364</v>
      </c>
      <c r="CC64" s="3" t="s">
        <v>80</v>
      </c>
      <c r="CD64" s="3">
        <v>700</v>
      </c>
      <c r="CE64" s="3" t="s">
        <v>86</v>
      </c>
      <c r="CF64" s="4">
        <v>44575</v>
      </c>
      <c r="CI64" s="3">
        <v>3</v>
      </c>
      <c r="CJ64" s="3">
        <v>2</v>
      </c>
      <c r="CK64" s="3">
        <v>41</v>
      </c>
      <c r="CL64" s="3" t="s">
        <v>87</v>
      </c>
    </row>
    <row r="65" spans="1:90" x14ac:dyDescent="0.2">
      <c r="A65" s="3" t="s">
        <v>72</v>
      </c>
      <c r="B65" s="3" t="s">
        <v>73</v>
      </c>
      <c r="C65" s="3" t="s">
        <v>74</v>
      </c>
      <c r="E65" s="3" t="str">
        <f>"GAB2007663"</f>
        <v>GAB2007663</v>
      </c>
      <c r="F65" s="4">
        <v>44573</v>
      </c>
      <c r="G65" s="3">
        <v>202207</v>
      </c>
      <c r="H65" s="3" t="s">
        <v>75</v>
      </c>
      <c r="I65" s="3" t="s">
        <v>76</v>
      </c>
      <c r="J65" s="3" t="s">
        <v>77</v>
      </c>
      <c r="K65" s="3" t="s">
        <v>78</v>
      </c>
      <c r="L65" s="3" t="s">
        <v>365</v>
      </c>
      <c r="M65" s="3" t="s">
        <v>366</v>
      </c>
      <c r="N65" s="3" t="s">
        <v>367</v>
      </c>
      <c r="O65" s="3" t="s">
        <v>82</v>
      </c>
      <c r="P65" s="3" t="str">
        <f>"CT070265                      "</f>
        <v xml:space="preserve">CT070265                      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29.89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  <c r="BE65" s="3">
        <v>0</v>
      </c>
      <c r="BF65" s="3">
        <v>0</v>
      </c>
      <c r="BG65" s="3">
        <v>0</v>
      </c>
      <c r="BH65" s="3">
        <v>1</v>
      </c>
      <c r="BI65" s="3">
        <v>3.4</v>
      </c>
      <c r="BJ65" s="3">
        <v>12.9</v>
      </c>
      <c r="BK65" s="3">
        <v>13</v>
      </c>
      <c r="BL65" s="3">
        <v>119.34</v>
      </c>
      <c r="BM65" s="3">
        <v>17.899999999999999</v>
      </c>
      <c r="BN65" s="3">
        <v>137.24</v>
      </c>
      <c r="BO65" s="3">
        <v>137.24</v>
      </c>
      <c r="BQ65" s="3" t="s">
        <v>368</v>
      </c>
      <c r="BR65" s="3" t="s">
        <v>84</v>
      </c>
      <c r="BS65" s="4">
        <v>44575</v>
      </c>
      <c r="BT65" s="5">
        <v>0.4368055555555555</v>
      </c>
      <c r="BU65" s="3" t="s">
        <v>369</v>
      </c>
      <c r="BV65" s="3" t="s">
        <v>103</v>
      </c>
      <c r="BY65" s="3">
        <v>64283.31</v>
      </c>
      <c r="CA65" s="3" t="s">
        <v>370</v>
      </c>
      <c r="CC65" s="3" t="s">
        <v>366</v>
      </c>
      <c r="CD65" s="3">
        <v>6001</v>
      </c>
      <c r="CE65" s="3" t="s">
        <v>86</v>
      </c>
      <c r="CF65" s="4">
        <v>44575</v>
      </c>
      <c r="CI65" s="3">
        <v>2</v>
      </c>
      <c r="CJ65" s="3">
        <v>2</v>
      </c>
      <c r="CK65" s="3">
        <v>41</v>
      </c>
      <c r="CL65" s="3" t="s">
        <v>87</v>
      </c>
    </row>
    <row r="66" spans="1:90" x14ac:dyDescent="0.2">
      <c r="A66" s="3" t="s">
        <v>72</v>
      </c>
      <c r="B66" s="3" t="s">
        <v>73</v>
      </c>
      <c r="C66" s="3" t="s">
        <v>74</v>
      </c>
      <c r="E66" s="3" t="str">
        <f>"GAB2007669"</f>
        <v>GAB2007669</v>
      </c>
      <c r="F66" s="4">
        <v>44573</v>
      </c>
      <c r="G66" s="3">
        <v>202207</v>
      </c>
      <c r="H66" s="3" t="s">
        <v>75</v>
      </c>
      <c r="I66" s="3" t="s">
        <v>76</v>
      </c>
      <c r="J66" s="3" t="s">
        <v>77</v>
      </c>
      <c r="K66" s="3" t="s">
        <v>78</v>
      </c>
      <c r="L66" s="3" t="s">
        <v>371</v>
      </c>
      <c r="M66" s="3" t="s">
        <v>372</v>
      </c>
      <c r="N66" s="3" t="s">
        <v>373</v>
      </c>
      <c r="O66" s="3" t="s">
        <v>82</v>
      </c>
      <c r="P66" s="3" t="str">
        <f>"CT071285                      "</f>
        <v xml:space="preserve">CT071285                      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42.16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3">
        <v>0</v>
      </c>
      <c r="BH66" s="3">
        <v>1</v>
      </c>
      <c r="BI66" s="3">
        <v>0.6</v>
      </c>
      <c r="BJ66" s="3">
        <v>1.8</v>
      </c>
      <c r="BK66" s="3">
        <v>2</v>
      </c>
      <c r="BL66" s="3">
        <v>166.16</v>
      </c>
      <c r="BM66" s="3">
        <v>24.92</v>
      </c>
      <c r="BN66" s="3">
        <v>191.08</v>
      </c>
      <c r="BO66" s="3">
        <v>191.08</v>
      </c>
      <c r="BQ66" s="3" t="s">
        <v>374</v>
      </c>
      <c r="BR66" s="3" t="s">
        <v>84</v>
      </c>
      <c r="BS66" s="4">
        <v>44575</v>
      </c>
      <c r="BT66" s="5">
        <v>0.60763888888888895</v>
      </c>
      <c r="BU66" s="3" t="s">
        <v>375</v>
      </c>
      <c r="BV66" s="3" t="s">
        <v>103</v>
      </c>
      <c r="BY66" s="3">
        <v>9218.1299999999992</v>
      </c>
      <c r="CA66" s="3" t="s">
        <v>376</v>
      </c>
      <c r="CC66" s="3" t="s">
        <v>372</v>
      </c>
      <c r="CD66" s="3">
        <v>727</v>
      </c>
      <c r="CE66" s="3" t="s">
        <v>86</v>
      </c>
      <c r="CF66" s="4">
        <v>44575</v>
      </c>
      <c r="CI66" s="3">
        <v>3</v>
      </c>
      <c r="CJ66" s="3">
        <v>2</v>
      </c>
      <c r="CK66" s="3">
        <v>43</v>
      </c>
      <c r="CL66" s="3" t="s">
        <v>87</v>
      </c>
    </row>
    <row r="67" spans="1:90" x14ac:dyDescent="0.2">
      <c r="A67" s="3" t="s">
        <v>72</v>
      </c>
      <c r="B67" s="3" t="s">
        <v>73</v>
      </c>
      <c r="C67" s="3" t="s">
        <v>74</v>
      </c>
      <c r="E67" s="3" t="str">
        <f>"GAB2007672"</f>
        <v>GAB2007672</v>
      </c>
      <c r="F67" s="4">
        <v>44573</v>
      </c>
      <c r="G67" s="3">
        <v>202207</v>
      </c>
      <c r="H67" s="3" t="s">
        <v>75</v>
      </c>
      <c r="I67" s="3" t="s">
        <v>76</v>
      </c>
      <c r="J67" s="3" t="s">
        <v>77</v>
      </c>
      <c r="K67" s="3" t="s">
        <v>78</v>
      </c>
      <c r="L67" s="3" t="s">
        <v>377</v>
      </c>
      <c r="M67" s="3" t="s">
        <v>378</v>
      </c>
      <c r="N67" s="3" t="s">
        <v>379</v>
      </c>
      <c r="O67" s="3" t="s">
        <v>82</v>
      </c>
      <c r="P67" s="3" t="str">
        <f>"CT071293                      "</f>
        <v xml:space="preserve">CT071293                      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29.89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3">
        <v>0</v>
      </c>
      <c r="BH67" s="3">
        <v>1</v>
      </c>
      <c r="BI67" s="3">
        <v>0.3</v>
      </c>
      <c r="BJ67" s="3">
        <v>2.4</v>
      </c>
      <c r="BK67" s="3">
        <v>3</v>
      </c>
      <c r="BL67" s="3">
        <v>119.34</v>
      </c>
      <c r="BM67" s="3">
        <v>17.899999999999999</v>
      </c>
      <c r="BN67" s="3">
        <v>137.24</v>
      </c>
      <c r="BO67" s="3">
        <v>137.24</v>
      </c>
      <c r="BQ67" s="3" t="s">
        <v>380</v>
      </c>
      <c r="BR67" s="3" t="s">
        <v>84</v>
      </c>
      <c r="BS67" s="4">
        <v>44575</v>
      </c>
      <c r="BT67" s="5">
        <v>0.4236111111111111</v>
      </c>
      <c r="BU67" s="3" t="s">
        <v>381</v>
      </c>
      <c r="BV67" s="3" t="s">
        <v>103</v>
      </c>
      <c r="BY67" s="3">
        <v>12210.28</v>
      </c>
      <c r="CA67" s="3" t="s">
        <v>382</v>
      </c>
      <c r="CC67" s="3" t="s">
        <v>378</v>
      </c>
      <c r="CD67" s="3">
        <v>4320</v>
      </c>
      <c r="CE67" s="3" t="s">
        <v>86</v>
      </c>
      <c r="CF67" s="4">
        <v>44578</v>
      </c>
      <c r="CI67" s="3">
        <v>3</v>
      </c>
      <c r="CJ67" s="3">
        <v>2</v>
      </c>
      <c r="CK67" s="3">
        <v>41</v>
      </c>
      <c r="CL67" s="3" t="s">
        <v>87</v>
      </c>
    </row>
    <row r="68" spans="1:90" x14ac:dyDescent="0.2">
      <c r="A68" s="3" t="s">
        <v>72</v>
      </c>
      <c r="B68" s="3" t="s">
        <v>73</v>
      </c>
      <c r="C68" s="3" t="s">
        <v>74</v>
      </c>
      <c r="E68" s="3" t="str">
        <f>"GAB2007675"</f>
        <v>GAB2007675</v>
      </c>
      <c r="F68" s="4">
        <v>44573</v>
      </c>
      <c r="G68" s="3">
        <v>202207</v>
      </c>
      <c r="H68" s="3" t="s">
        <v>75</v>
      </c>
      <c r="I68" s="3" t="s">
        <v>76</v>
      </c>
      <c r="J68" s="3" t="s">
        <v>77</v>
      </c>
      <c r="K68" s="3" t="s">
        <v>78</v>
      </c>
      <c r="L68" s="3" t="s">
        <v>336</v>
      </c>
      <c r="M68" s="3" t="s">
        <v>337</v>
      </c>
      <c r="N68" s="3" t="s">
        <v>383</v>
      </c>
      <c r="O68" s="3" t="s">
        <v>82</v>
      </c>
      <c r="P68" s="3" t="str">
        <f>"CT071295 CT070789             "</f>
        <v xml:space="preserve">CT071295 CT070789             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70.17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0</v>
      </c>
      <c r="BG68" s="3">
        <v>0</v>
      </c>
      <c r="BH68" s="3">
        <v>2</v>
      </c>
      <c r="BI68" s="3">
        <v>7.2</v>
      </c>
      <c r="BJ68" s="3">
        <v>27.2</v>
      </c>
      <c r="BK68" s="3">
        <v>28</v>
      </c>
      <c r="BL68" s="3">
        <v>273.08</v>
      </c>
      <c r="BM68" s="3">
        <v>40.96</v>
      </c>
      <c r="BN68" s="3">
        <v>314.04000000000002</v>
      </c>
      <c r="BO68" s="3">
        <v>314.04000000000002</v>
      </c>
      <c r="BQ68" s="3" t="s">
        <v>339</v>
      </c>
      <c r="BR68" s="3" t="s">
        <v>84</v>
      </c>
      <c r="BS68" s="4">
        <v>44578</v>
      </c>
      <c r="BT68" s="5">
        <v>0.4055555555555555</v>
      </c>
      <c r="BU68" s="3" t="s">
        <v>384</v>
      </c>
      <c r="BV68" s="3" t="s">
        <v>103</v>
      </c>
      <c r="BY68" s="3">
        <v>136187.22</v>
      </c>
      <c r="CA68" s="3" t="s">
        <v>341</v>
      </c>
      <c r="CC68" s="3" t="s">
        <v>337</v>
      </c>
      <c r="CD68" s="3">
        <v>3900</v>
      </c>
      <c r="CE68" s="3" t="s">
        <v>86</v>
      </c>
      <c r="CF68" s="4">
        <v>44578</v>
      </c>
      <c r="CI68" s="3">
        <v>3</v>
      </c>
      <c r="CJ68" s="3">
        <v>3</v>
      </c>
      <c r="CK68" s="3">
        <v>43</v>
      </c>
      <c r="CL68" s="3" t="s">
        <v>87</v>
      </c>
    </row>
    <row r="69" spans="1:90" x14ac:dyDescent="0.2">
      <c r="A69" s="3" t="s">
        <v>72</v>
      </c>
      <c r="B69" s="3" t="s">
        <v>73</v>
      </c>
      <c r="C69" s="3" t="s">
        <v>74</v>
      </c>
      <c r="E69" s="3" t="str">
        <f>"GAB2007676"</f>
        <v>GAB2007676</v>
      </c>
      <c r="F69" s="4">
        <v>44573</v>
      </c>
      <c r="G69" s="3">
        <v>202207</v>
      </c>
      <c r="H69" s="3" t="s">
        <v>75</v>
      </c>
      <c r="I69" s="3" t="s">
        <v>76</v>
      </c>
      <c r="J69" s="3" t="s">
        <v>77</v>
      </c>
      <c r="K69" s="3" t="s">
        <v>78</v>
      </c>
      <c r="L69" s="3" t="s">
        <v>207</v>
      </c>
      <c r="M69" s="3" t="s">
        <v>208</v>
      </c>
      <c r="N69" s="3" t="s">
        <v>385</v>
      </c>
      <c r="O69" s="3" t="s">
        <v>82</v>
      </c>
      <c r="P69" s="3" t="str">
        <f>"CT071294                      "</f>
        <v xml:space="preserve">CT071294                      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48.37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3">
        <v>0</v>
      </c>
      <c r="BH69" s="3">
        <v>2</v>
      </c>
      <c r="BI69" s="3">
        <v>7.9</v>
      </c>
      <c r="BJ69" s="3">
        <v>30</v>
      </c>
      <c r="BK69" s="3">
        <v>30</v>
      </c>
      <c r="BL69" s="3">
        <v>189.87</v>
      </c>
      <c r="BM69" s="3">
        <v>28.48</v>
      </c>
      <c r="BN69" s="3">
        <v>218.35</v>
      </c>
      <c r="BO69" s="3">
        <v>218.35</v>
      </c>
      <c r="BQ69" s="3" t="s">
        <v>386</v>
      </c>
      <c r="BR69" s="3" t="s">
        <v>84</v>
      </c>
      <c r="BS69" s="4">
        <v>44575</v>
      </c>
      <c r="BT69" s="5">
        <v>0.3611111111111111</v>
      </c>
      <c r="BU69" s="3" t="s">
        <v>387</v>
      </c>
      <c r="BV69" s="3" t="s">
        <v>103</v>
      </c>
      <c r="BY69" s="3">
        <v>149895.32999999999</v>
      </c>
      <c r="CA69" s="3" t="s">
        <v>388</v>
      </c>
      <c r="CC69" s="3" t="s">
        <v>208</v>
      </c>
      <c r="CD69" s="3">
        <v>2194</v>
      </c>
      <c r="CE69" s="3" t="s">
        <v>86</v>
      </c>
      <c r="CF69" s="4">
        <v>44578</v>
      </c>
      <c r="CI69" s="3">
        <v>2</v>
      </c>
      <c r="CJ69" s="3">
        <v>2</v>
      </c>
      <c r="CK69" s="3">
        <v>41</v>
      </c>
      <c r="CL69" s="3" t="s">
        <v>87</v>
      </c>
    </row>
    <row r="70" spans="1:90" x14ac:dyDescent="0.2">
      <c r="A70" s="3" t="s">
        <v>72</v>
      </c>
      <c r="B70" s="3" t="s">
        <v>73</v>
      </c>
      <c r="C70" s="3" t="s">
        <v>74</v>
      </c>
      <c r="E70" s="3" t="str">
        <f>"GAB2007680"</f>
        <v>GAB2007680</v>
      </c>
      <c r="F70" s="4">
        <v>44573</v>
      </c>
      <c r="G70" s="3">
        <v>202207</v>
      </c>
      <c r="H70" s="3" t="s">
        <v>75</v>
      </c>
      <c r="I70" s="3" t="s">
        <v>76</v>
      </c>
      <c r="J70" s="3" t="s">
        <v>77</v>
      </c>
      <c r="K70" s="3" t="s">
        <v>78</v>
      </c>
      <c r="L70" s="3" t="s">
        <v>389</v>
      </c>
      <c r="M70" s="3" t="s">
        <v>390</v>
      </c>
      <c r="N70" s="3" t="s">
        <v>391</v>
      </c>
      <c r="O70" s="3" t="s">
        <v>82</v>
      </c>
      <c r="P70" s="3" t="str">
        <f>"CT070788                      "</f>
        <v xml:space="preserve">CT070788                      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29.89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0</v>
      </c>
      <c r="BE70" s="3">
        <v>0</v>
      </c>
      <c r="BF70" s="3">
        <v>0</v>
      </c>
      <c r="BG70" s="3">
        <v>0</v>
      </c>
      <c r="BH70" s="3">
        <v>1</v>
      </c>
      <c r="BI70" s="3">
        <v>3.1</v>
      </c>
      <c r="BJ70" s="3">
        <v>12.6</v>
      </c>
      <c r="BK70" s="3">
        <v>13</v>
      </c>
      <c r="BL70" s="3">
        <v>119.34</v>
      </c>
      <c r="BM70" s="3">
        <v>17.899999999999999</v>
      </c>
      <c r="BN70" s="3">
        <v>137.24</v>
      </c>
      <c r="BO70" s="3">
        <v>137.24</v>
      </c>
      <c r="BQ70" s="3" t="s">
        <v>392</v>
      </c>
      <c r="BR70" s="3" t="s">
        <v>84</v>
      </c>
      <c r="BS70" s="4">
        <v>44575</v>
      </c>
      <c r="BT70" s="5">
        <v>0.3611111111111111</v>
      </c>
      <c r="BU70" s="3" t="s">
        <v>393</v>
      </c>
      <c r="BV70" s="3" t="s">
        <v>103</v>
      </c>
      <c r="BY70" s="3">
        <v>62913.51</v>
      </c>
      <c r="CA70" s="3" t="s">
        <v>394</v>
      </c>
      <c r="CC70" s="3" t="s">
        <v>390</v>
      </c>
      <c r="CD70" s="3">
        <v>4001</v>
      </c>
      <c r="CE70" s="3" t="s">
        <v>86</v>
      </c>
      <c r="CF70" s="4">
        <v>44578</v>
      </c>
      <c r="CI70" s="3">
        <v>3</v>
      </c>
      <c r="CJ70" s="3">
        <v>2</v>
      </c>
      <c r="CK70" s="3">
        <v>41</v>
      </c>
      <c r="CL70" s="3" t="s">
        <v>87</v>
      </c>
    </row>
    <row r="71" spans="1:90" x14ac:dyDescent="0.2">
      <c r="A71" s="3" t="s">
        <v>72</v>
      </c>
      <c r="B71" s="3" t="s">
        <v>73</v>
      </c>
      <c r="C71" s="3" t="s">
        <v>74</v>
      </c>
      <c r="E71" s="3" t="str">
        <f>"GAB2007674"</f>
        <v>GAB2007674</v>
      </c>
      <c r="F71" s="4">
        <v>44573</v>
      </c>
      <c r="G71" s="3">
        <v>202207</v>
      </c>
      <c r="H71" s="3" t="s">
        <v>75</v>
      </c>
      <c r="I71" s="3" t="s">
        <v>76</v>
      </c>
      <c r="J71" s="3" t="s">
        <v>77</v>
      </c>
      <c r="K71" s="3" t="s">
        <v>78</v>
      </c>
      <c r="L71" s="3" t="s">
        <v>395</v>
      </c>
      <c r="M71" s="3" t="s">
        <v>396</v>
      </c>
      <c r="N71" s="3" t="s">
        <v>397</v>
      </c>
      <c r="O71" s="3" t="s">
        <v>112</v>
      </c>
      <c r="P71" s="3" t="str">
        <f>"006469                        "</f>
        <v xml:space="preserve">006469                        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36.71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0</v>
      </c>
      <c r="BE71" s="3">
        <v>0</v>
      </c>
      <c r="BF71" s="3">
        <v>0</v>
      </c>
      <c r="BG71" s="3">
        <v>0</v>
      </c>
      <c r="BH71" s="3">
        <v>1</v>
      </c>
      <c r="BI71" s="3">
        <v>0.1</v>
      </c>
      <c r="BJ71" s="3">
        <v>2.5</v>
      </c>
      <c r="BK71" s="3">
        <v>2.5</v>
      </c>
      <c r="BL71" s="3">
        <v>140.12</v>
      </c>
      <c r="BM71" s="3">
        <v>21.02</v>
      </c>
      <c r="BN71" s="3">
        <v>161.13999999999999</v>
      </c>
      <c r="BO71" s="3">
        <v>161.13999999999999</v>
      </c>
      <c r="BQ71" s="3" t="s">
        <v>398</v>
      </c>
      <c r="BR71" s="3" t="s">
        <v>84</v>
      </c>
      <c r="BS71" s="4">
        <v>44574</v>
      </c>
      <c r="BT71" s="5">
        <v>0.53402777777777777</v>
      </c>
      <c r="BU71" s="3" t="s">
        <v>399</v>
      </c>
      <c r="BV71" s="3" t="s">
        <v>103</v>
      </c>
      <c r="BY71" s="3">
        <v>12344.25</v>
      </c>
      <c r="BZ71" s="3" t="s">
        <v>124</v>
      </c>
      <c r="CA71" s="3" t="s">
        <v>400</v>
      </c>
      <c r="CC71" s="3" t="s">
        <v>396</v>
      </c>
      <c r="CD71" s="3">
        <v>1759</v>
      </c>
      <c r="CE71" s="3" t="s">
        <v>142</v>
      </c>
      <c r="CF71" s="4">
        <v>44575</v>
      </c>
      <c r="CI71" s="3">
        <v>1</v>
      </c>
      <c r="CJ71" s="3">
        <v>1</v>
      </c>
      <c r="CK71" s="3">
        <v>23</v>
      </c>
      <c r="CL71" s="3" t="s">
        <v>87</v>
      </c>
    </row>
    <row r="72" spans="1:90" x14ac:dyDescent="0.2">
      <c r="A72" s="3" t="s">
        <v>72</v>
      </c>
      <c r="B72" s="3" t="s">
        <v>73</v>
      </c>
      <c r="C72" s="3" t="s">
        <v>74</v>
      </c>
      <c r="E72" s="3" t="str">
        <f>"GAB2007668"</f>
        <v>GAB2007668</v>
      </c>
      <c r="F72" s="4">
        <v>44573</v>
      </c>
      <c r="G72" s="3">
        <v>202207</v>
      </c>
      <c r="H72" s="3" t="s">
        <v>75</v>
      </c>
      <c r="I72" s="3" t="s">
        <v>76</v>
      </c>
      <c r="J72" s="3" t="s">
        <v>77</v>
      </c>
      <c r="K72" s="3" t="s">
        <v>78</v>
      </c>
      <c r="L72" s="3" t="s">
        <v>237</v>
      </c>
      <c r="M72" s="3" t="s">
        <v>238</v>
      </c>
      <c r="N72" s="3" t="s">
        <v>239</v>
      </c>
      <c r="O72" s="3" t="s">
        <v>112</v>
      </c>
      <c r="P72" s="3" t="str">
        <f>"CT071284                      "</f>
        <v xml:space="preserve">CT071284                      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36.71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3">
        <v>0</v>
      </c>
      <c r="BH72" s="3">
        <v>1</v>
      </c>
      <c r="BI72" s="3">
        <v>0.1</v>
      </c>
      <c r="BJ72" s="3">
        <v>2.1</v>
      </c>
      <c r="BK72" s="3">
        <v>2.5</v>
      </c>
      <c r="BL72" s="3">
        <v>140.12</v>
      </c>
      <c r="BM72" s="3">
        <v>21.02</v>
      </c>
      <c r="BN72" s="3">
        <v>161.13999999999999</v>
      </c>
      <c r="BO72" s="3">
        <v>161.13999999999999</v>
      </c>
      <c r="BQ72" s="3" t="s">
        <v>401</v>
      </c>
      <c r="BR72" s="3" t="s">
        <v>84</v>
      </c>
      <c r="BS72" s="4">
        <v>44574</v>
      </c>
      <c r="BT72" s="5">
        <v>0.35972222222222222</v>
      </c>
      <c r="BU72" s="3" t="s">
        <v>241</v>
      </c>
      <c r="BV72" s="3" t="s">
        <v>103</v>
      </c>
      <c r="BY72" s="3">
        <v>10368.15</v>
      </c>
      <c r="BZ72" s="3" t="s">
        <v>124</v>
      </c>
      <c r="CA72" s="3" t="s">
        <v>242</v>
      </c>
      <c r="CC72" s="3" t="s">
        <v>238</v>
      </c>
      <c r="CD72" s="3">
        <v>1900</v>
      </c>
      <c r="CE72" s="3" t="s">
        <v>335</v>
      </c>
      <c r="CF72" s="4">
        <v>44575</v>
      </c>
      <c r="CI72" s="3">
        <v>1</v>
      </c>
      <c r="CJ72" s="3">
        <v>1</v>
      </c>
      <c r="CK72" s="3">
        <v>23</v>
      </c>
      <c r="CL72" s="3" t="s">
        <v>87</v>
      </c>
    </row>
    <row r="73" spans="1:90" x14ac:dyDescent="0.2">
      <c r="A73" s="3" t="s">
        <v>72</v>
      </c>
      <c r="B73" s="3" t="s">
        <v>73</v>
      </c>
      <c r="C73" s="3" t="s">
        <v>74</v>
      </c>
      <c r="E73" s="3" t="str">
        <f>"GAB2007670"</f>
        <v>GAB2007670</v>
      </c>
      <c r="F73" s="4">
        <v>44573</v>
      </c>
      <c r="G73" s="3">
        <v>202207</v>
      </c>
      <c r="H73" s="3" t="s">
        <v>75</v>
      </c>
      <c r="I73" s="3" t="s">
        <v>76</v>
      </c>
      <c r="J73" s="3" t="s">
        <v>77</v>
      </c>
      <c r="K73" s="3" t="s">
        <v>78</v>
      </c>
      <c r="L73" s="3" t="s">
        <v>252</v>
      </c>
      <c r="M73" s="3" t="s">
        <v>253</v>
      </c>
      <c r="N73" s="3" t="s">
        <v>402</v>
      </c>
      <c r="O73" s="3" t="s">
        <v>112</v>
      </c>
      <c r="P73" s="3" t="str">
        <f>"CT071289                      "</f>
        <v xml:space="preserve">CT071289                      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29.95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0</v>
      </c>
      <c r="BG73" s="3">
        <v>0</v>
      </c>
      <c r="BH73" s="3">
        <v>1</v>
      </c>
      <c r="BI73" s="3">
        <v>0.2</v>
      </c>
      <c r="BJ73" s="3">
        <v>1.8</v>
      </c>
      <c r="BK73" s="3">
        <v>2</v>
      </c>
      <c r="BL73" s="3">
        <v>114.31</v>
      </c>
      <c r="BM73" s="3">
        <v>17.149999999999999</v>
      </c>
      <c r="BN73" s="3">
        <v>131.46</v>
      </c>
      <c r="BO73" s="3">
        <v>131.46</v>
      </c>
      <c r="BQ73" s="3" t="s">
        <v>403</v>
      </c>
      <c r="BR73" s="3" t="s">
        <v>84</v>
      </c>
      <c r="BS73" s="4">
        <v>44574</v>
      </c>
      <c r="BT73" s="5">
        <v>0.42638888888888887</v>
      </c>
      <c r="BU73" s="3" t="s">
        <v>404</v>
      </c>
      <c r="BV73" s="3" t="s">
        <v>103</v>
      </c>
      <c r="BY73" s="3">
        <v>9076.0300000000007</v>
      </c>
      <c r="BZ73" s="3" t="s">
        <v>124</v>
      </c>
      <c r="CA73" s="3" t="s">
        <v>405</v>
      </c>
      <c r="CC73" s="3" t="s">
        <v>253</v>
      </c>
      <c r="CD73" s="3">
        <v>9459</v>
      </c>
      <c r="CE73" s="3" t="s">
        <v>406</v>
      </c>
      <c r="CF73" s="4">
        <v>44574</v>
      </c>
      <c r="CI73" s="3">
        <v>1</v>
      </c>
      <c r="CJ73" s="3">
        <v>1</v>
      </c>
      <c r="CK73" s="3">
        <v>23</v>
      </c>
      <c r="CL73" s="3" t="s">
        <v>87</v>
      </c>
    </row>
    <row r="74" spans="1:90" x14ac:dyDescent="0.2">
      <c r="A74" s="3" t="s">
        <v>72</v>
      </c>
      <c r="B74" s="3" t="s">
        <v>73</v>
      </c>
      <c r="C74" s="3" t="s">
        <v>74</v>
      </c>
      <c r="E74" s="3" t="str">
        <f>"GAB2007692"</f>
        <v>GAB2007692</v>
      </c>
      <c r="F74" s="4">
        <v>44573</v>
      </c>
      <c r="G74" s="3">
        <v>202207</v>
      </c>
      <c r="H74" s="3" t="s">
        <v>75</v>
      </c>
      <c r="I74" s="3" t="s">
        <v>76</v>
      </c>
      <c r="J74" s="3" t="s">
        <v>77</v>
      </c>
      <c r="K74" s="3" t="s">
        <v>78</v>
      </c>
      <c r="L74" s="3" t="s">
        <v>407</v>
      </c>
      <c r="M74" s="3" t="s">
        <v>408</v>
      </c>
      <c r="N74" s="3" t="s">
        <v>409</v>
      </c>
      <c r="O74" s="3" t="s">
        <v>112</v>
      </c>
      <c r="P74" s="3" t="str">
        <f>"006319                        "</f>
        <v xml:space="preserve">006319                        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43.47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0</v>
      </c>
      <c r="BE74" s="3">
        <v>0</v>
      </c>
      <c r="BF74" s="3">
        <v>0</v>
      </c>
      <c r="BG74" s="3">
        <v>0</v>
      </c>
      <c r="BH74" s="3">
        <v>1</v>
      </c>
      <c r="BI74" s="3">
        <v>0.1</v>
      </c>
      <c r="BJ74" s="3">
        <v>2.8</v>
      </c>
      <c r="BK74" s="3">
        <v>3</v>
      </c>
      <c r="BL74" s="3">
        <v>165.93</v>
      </c>
      <c r="BM74" s="3">
        <v>24.89</v>
      </c>
      <c r="BN74" s="3">
        <v>190.82</v>
      </c>
      <c r="BO74" s="3">
        <v>190.82</v>
      </c>
      <c r="BQ74" s="3" t="s">
        <v>410</v>
      </c>
      <c r="BR74" s="3" t="s">
        <v>84</v>
      </c>
      <c r="BS74" s="4">
        <v>44574</v>
      </c>
      <c r="BT74" s="5">
        <v>0.35000000000000003</v>
      </c>
      <c r="BU74" s="3" t="s">
        <v>411</v>
      </c>
      <c r="BV74" s="3" t="s">
        <v>103</v>
      </c>
      <c r="BY74" s="3">
        <v>13973.51</v>
      </c>
      <c r="BZ74" s="3" t="s">
        <v>124</v>
      </c>
      <c r="CA74" s="3" t="s">
        <v>412</v>
      </c>
      <c r="CC74" s="3" t="s">
        <v>408</v>
      </c>
      <c r="CD74" s="3">
        <v>300</v>
      </c>
      <c r="CE74" s="3" t="s">
        <v>142</v>
      </c>
      <c r="CF74" s="4">
        <v>44574</v>
      </c>
      <c r="CI74" s="3">
        <v>1</v>
      </c>
      <c r="CJ74" s="3">
        <v>1</v>
      </c>
      <c r="CK74" s="3">
        <v>23</v>
      </c>
      <c r="CL74" s="3" t="s">
        <v>87</v>
      </c>
    </row>
    <row r="75" spans="1:90" x14ac:dyDescent="0.2">
      <c r="A75" s="3" t="s">
        <v>72</v>
      </c>
      <c r="B75" s="3" t="s">
        <v>73</v>
      </c>
      <c r="C75" s="3" t="s">
        <v>74</v>
      </c>
      <c r="E75" s="3" t="str">
        <f>"GAB2007671"</f>
        <v>GAB2007671</v>
      </c>
      <c r="F75" s="4">
        <v>44573</v>
      </c>
      <c r="G75" s="3">
        <v>202207</v>
      </c>
      <c r="H75" s="3" t="s">
        <v>75</v>
      </c>
      <c r="I75" s="3" t="s">
        <v>76</v>
      </c>
      <c r="J75" s="3" t="s">
        <v>77</v>
      </c>
      <c r="K75" s="3" t="s">
        <v>78</v>
      </c>
      <c r="L75" s="3" t="s">
        <v>413</v>
      </c>
      <c r="M75" s="3" t="s">
        <v>414</v>
      </c>
      <c r="N75" s="3" t="s">
        <v>415</v>
      </c>
      <c r="O75" s="3" t="s">
        <v>112</v>
      </c>
      <c r="P75" s="3" t="str">
        <f>"CT071291                      "</f>
        <v xml:space="preserve">CT071291                      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21.74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0</v>
      </c>
      <c r="BG75" s="3">
        <v>0</v>
      </c>
      <c r="BH75" s="3">
        <v>1</v>
      </c>
      <c r="BI75" s="3">
        <v>0.2</v>
      </c>
      <c r="BJ75" s="3">
        <v>1.8</v>
      </c>
      <c r="BK75" s="3">
        <v>2</v>
      </c>
      <c r="BL75" s="3">
        <v>82.98</v>
      </c>
      <c r="BM75" s="3">
        <v>12.45</v>
      </c>
      <c r="BN75" s="3">
        <v>95.43</v>
      </c>
      <c r="BO75" s="3">
        <v>95.43</v>
      </c>
      <c r="BQ75" s="3" t="s">
        <v>416</v>
      </c>
      <c r="BR75" s="3" t="s">
        <v>84</v>
      </c>
      <c r="BS75" s="4">
        <v>44574</v>
      </c>
      <c r="BT75" s="5">
        <v>0.5444444444444444</v>
      </c>
      <c r="BU75" s="3" t="s">
        <v>417</v>
      </c>
      <c r="BV75" s="3" t="s">
        <v>87</v>
      </c>
      <c r="BW75" s="3" t="s">
        <v>278</v>
      </c>
      <c r="BX75" s="3" t="s">
        <v>279</v>
      </c>
      <c r="BY75" s="3">
        <v>8805.24</v>
      </c>
      <c r="BZ75" s="3" t="s">
        <v>124</v>
      </c>
      <c r="CA75" s="3" t="s">
        <v>418</v>
      </c>
      <c r="CC75" s="3" t="s">
        <v>414</v>
      </c>
      <c r="CD75" s="3">
        <v>7130</v>
      </c>
      <c r="CE75" s="3" t="s">
        <v>335</v>
      </c>
      <c r="CF75" s="4">
        <v>44575</v>
      </c>
      <c r="CI75" s="3">
        <v>1</v>
      </c>
      <c r="CJ75" s="3">
        <v>1</v>
      </c>
      <c r="CK75" s="3">
        <v>24</v>
      </c>
      <c r="CL75" s="3" t="s">
        <v>87</v>
      </c>
    </row>
    <row r="76" spans="1:90" x14ac:dyDescent="0.2">
      <c r="A76" s="3" t="s">
        <v>72</v>
      </c>
      <c r="B76" s="3" t="s">
        <v>73</v>
      </c>
      <c r="C76" s="3" t="s">
        <v>74</v>
      </c>
      <c r="E76" s="3" t="str">
        <f>"GAB2007677"</f>
        <v>GAB2007677</v>
      </c>
      <c r="F76" s="4">
        <v>44573</v>
      </c>
      <c r="G76" s="3">
        <v>202207</v>
      </c>
      <c r="H76" s="3" t="s">
        <v>75</v>
      </c>
      <c r="I76" s="3" t="s">
        <v>76</v>
      </c>
      <c r="J76" s="3" t="s">
        <v>77</v>
      </c>
      <c r="K76" s="3" t="s">
        <v>78</v>
      </c>
      <c r="L76" s="3" t="s">
        <v>183</v>
      </c>
      <c r="M76" s="3" t="s">
        <v>184</v>
      </c>
      <c r="N76" s="3" t="s">
        <v>185</v>
      </c>
      <c r="O76" s="3" t="s">
        <v>112</v>
      </c>
      <c r="P76" s="3" t="str">
        <f>"006472                        "</f>
        <v xml:space="preserve">006472                        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29.95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0</v>
      </c>
      <c r="BE76" s="3">
        <v>0</v>
      </c>
      <c r="BF76" s="3">
        <v>0</v>
      </c>
      <c r="BG76" s="3">
        <v>0</v>
      </c>
      <c r="BH76" s="3">
        <v>1</v>
      </c>
      <c r="BI76" s="3">
        <v>0.1</v>
      </c>
      <c r="BJ76" s="3">
        <v>2</v>
      </c>
      <c r="BK76" s="3">
        <v>2</v>
      </c>
      <c r="BL76" s="3">
        <v>114.31</v>
      </c>
      <c r="BM76" s="3">
        <v>17.149999999999999</v>
      </c>
      <c r="BN76" s="3">
        <v>131.46</v>
      </c>
      <c r="BO76" s="3">
        <v>131.46</v>
      </c>
      <c r="BQ76" s="3" t="s">
        <v>419</v>
      </c>
      <c r="BR76" s="3" t="s">
        <v>84</v>
      </c>
      <c r="BS76" s="4">
        <v>44575</v>
      </c>
      <c r="BT76" s="5">
        <v>0.48958333333333331</v>
      </c>
      <c r="BU76" s="3" t="s">
        <v>420</v>
      </c>
      <c r="BV76" s="3" t="s">
        <v>103</v>
      </c>
      <c r="BY76" s="3">
        <v>9765</v>
      </c>
      <c r="BZ76" s="3" t="s">
        <v>124</v>
      </c>
      <c r="CC76" s="3" t="s">
        <v>184</v>
      </c>
      <c r="CD76" s="3">
        <v>5099</v>
      </c>
      <c r="CE76" s="3" t="s">
        <v>142</v>
      </c>
      <c r="CF76" s="4">
        <v>44575</v>
      </c>
      <c r="CI76" s="3">
        <v>3</v>
      </c>
      <c r="CJ76" s="3">
        <v>2</v>
      </c>
      <c r="CK76" s="3">
        <v>23</v>
      </c>
      <c r="CL76" s="3" t="s">
        <v>87</v>
      </c>
    </row>
    <row r="77" spans="1:90" x14ac:dyDescent="0.2">
      <c r="A77" s="3" t="s">
        <v>72</v>
      </c>
      <c r="B77" s="3" t="s">
        <v>73</v>
      </c>
      <c r="C77" s="3" t="s">
        <v>74</v>
      </c>
      <c r="E77" s="3" t="str">
        <f>"GAB2007678"</f>
        <v>GAB2007678</v>
      </c>
      <c r="F77" s="4">
        <v>44573</v>
      </c>
      <c r="G77" s="3">
        <v>202207</v>
      </c>
      <c r="H77" s="3" t="s">
        <v>75</v>
      </c>
      <c r="I77" s="3" t="s">
        <v>76</v>
      </c>
      <c r="J77" s="3" t="s">
        <v>77</v>
      </c>
      <c r="K77" s="3" t="s">
        <v>78</v>
      </c>
      <c r="L77" s="3" t="s">
        <v>389</v>
      </c>
      <c r="M77" s="3" t="s">
        <v>390</v>
      </c>
      <c r="N77" s="3" t="s">
        <v>421</v>
      </c>
      <c r="O77" s="3" t="s">
        <v>112</v>
      </c>
      <c r="P77" s="3" t="str">
        <f>"006498                        "</f>
        <v xml:space="preserve">006498                        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19.32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v>0</v>
      </c>
      <c r="BG77" s="3">
        <v>0</v>
      </c>
      <c r="BH77" s="3">
        <v>1</v>
      </c>
      <c r="BI77" s="3">
        <v>0.3</v>
      </c>
      <c r="BJ77" s="3">
        <v>2.2999999999999998</v>
      </c>
      <c r="BK77" s="3">
        <v>2.5</v>
      </c>
      <c r="BL77" s="3">
        <v>73.739999999999995</v>
      </c>
      <c r="BM77" s="3">
        <v>11.06</v>
      </c>
      <c r="BN77" s="3">
        <v>84.8</v>
      </c>
      <c r="BO77" s="3">
        <v>84.8</v>
      </c>
      <c r="BQ77" s="3" t="s">
        <v>422</v>
      </c>
      <c r="BR77" s="3" t="s">
        <v>84</v>
      </c>
      <c r="BS77" s="4">
        <v>44575</v>
      </c>
      <c r="BT77" s="5">
        <v>0.55069444444444449</v>
      </c>
      <c r="BU77" s="3" t="s">
        <v>423</v>
      </c>
      <c r="BV77" s="3" t="s">
        <v>87</v>
      </c>
      <c r="BW77" s="3" t="s">
        <v>265</v>
      </c>
      <c r="BX77" s="3" t="s">
        <v>266</v>
      </c>
      <c r="BY77" s="3">
        <v>11355.92</v>
      </c>
      <c r="BZ77" s="3" t="s">
        <v>124</v>
      </c>
      <c r="CA77" s="3" t="s">
        <v>424</v>
      </c>
      <c r="CC77" s="3" t="s">
        <v>390</v>
      </c>
      <c r="CD77" s="3">
        <v>3629</v>
      </c>
      <c r="CE77" s="3" t="s">
        <v>193</v>
      </c>
      <c r="CF77" s="4">
        <v>44578</v>
      </c>
      <c r="CI77" s="3">
        <v>1</v>
      </c>
      <c r="CJ77" s="3">
        <v>2</v>
      </c>
      <c r="CK77" s="3">
        <v>21</v>
      </c>
      <c r="CL77" s="3" t="s">
        <v>87</v>
      </c>
    </row>
    <row r="78" spans="1:90" x14ac:dyDescent="0.2">
      <c r="A78" s="3" t="s">
        <v>72</v>
      </c>
      <c r="B78" s="3" t="s">
        <v>73</v>
      </c>
      <c r="C78" s="3" t="s">
        <v>74</v>
      </c>
      <c r="E78" s="3" t="str">
        <f>"GAB2007679"</f>
        <v>GAB2007679</v>
      </c>
      <c r="F78" s="4">
        <v>44573</v>
      </c>
      <c r="G78" s="3">
        <v>202207</v>
      </c>
      <c r="H78" s="3" t="s">
        <v>75</v>
      </c>
      <c r="I78" s="3" t="s">
        <v>76</v>
      </c>
      <c r="J78" s="3" t="s">
        <v>77</v>
      </c>
      <c r="K78" s="3" t="s">
        <v>78</v>
      </c>
      <c r="L78" s="3" t="s">
        <v>129</v>
      </c>
      <c r="M78" s="3" t="s">
        <v>130</v>
      </c>
      <c r="N78" s="3" t="s">
        <v>425</v>
      </c>
      <c r="O78" s="3" t="s">
        <v>112</v>
      </c>
      <c r="P78" s="3" t="str">
        <f>"CT071299                      "</f>
        <v xml:space="preserve">CT071299                      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15.46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0</v>
      </c>
      <c r="BG78" s="3">
        <v>0</v>
      </c>
      <c r="BH78" s="3">
        <v>1</v>
      </c>
      <c r="BI78" s="3">
        <v>0.6</v>
      </c>
      <c r="BJ78" s="3">
        <v>1.8</v>
      </c>
      <c r="BK78" s="3">
        <v>2</v>
      </c>
      <c r="BL78" s="3">
        <v>59</v>
      </c>
      <c r="BM78" s="3">
        <v>8.85</v>
      </c>
      <c r="BN78" s="3">
        <v>67.849999999999994</v>
      </c>
      <c r="BO78" s="3">
        <v>67.849999999999994</v>
      </c>
      <c r="BQ78" s="3" t="s">
        <v>426</v>
      </c>
      <c r="BR78" s="3" t="s">
        <v>84</v>
      </c>
      <c r="BS78" s="4">
        <v>44578</v>
      </c>
      <c r="BT78" s="5">
        <v>0.65555555555555556</v>
      </c>
      <c r="BU78" s="3" t="s">
        <v>427</v>
      </c>
      <c r="BV78" s="3" t="s">
        <v>87</v>
      </c>
      <c r="BW78" s="3" t="s">
        <v>257</v>
      </c>
      <c r="BX78" s="3" t="s">
        <v>428</v>
      </c>
      <c r="BY78" s="3">
        <v>8808.7999999999993</v>
      </c>
      <c r="BZ78" s="3" t="s">
        <v>124</v>
      </c>
      <c r="CA78" s="3" t="s">
        <v>429</v>
      </c>
      <c r="CC78" s="3" t="s">
        <v>130</v>
      </c>
      <c r="CD78" s="3">
        <v>8301</v>
      </c>
      <c r="CE78" s="3" t="s">
        <v>430</v>
      </c>
      <c r="CF78" s="4">
        <v>44580</v>
      </c>
      <c r="CI78" s="3">
        <v>2</v>
      </c>
      <c r="CJ78" s="3">
        <v>3</v>
      </c>
      <c r="CK78" s="3">
        <v>21</v>
      </c>
      <c r="CL78" s="3" t="s">
        <v>87</v>
      </c>
    </row>
    <row r="79" spans="1:90" x14ac:dyDescent="0.2">
      <c r="A79" s="3" t="s">
        <v>72</v>
      </c>
      <c r="B79" s="3" t="s">
        <v>73</v>
      </c>
      <c r="C79" s="3" t="s">
        <v>74</v>
      </c>
      <c r="E79" s="3" t="str">
        <f>"GAB2007681"</f>
        <v>GAB2007681</v>
      </c>
      <c r="F79" s="4">
        <v>44573</v>
      </c>
      <c r="G79" s="3">
        <v>202207</v>
      </c>
      <c r="H79" s="3" t="s">
        <v>75</v>
      </c>
      <c r="I79" s="3" t="s">
        <v>76</v>
      </c>
      <c r="J79" s="3" t="s">
        <v>77</v>
      </c>
      <c r="K79" s="3" t="s">
        <v>78</v>
      </c>
      <c r="L79" s="3" t="s">
        <v>207</v>
      </c>
      <c r="M79" s="3" t="s">
        <v>208</v>
      </c>
      <c r="N79" s="3" t="s">
        <v>385</v>
      </c>
      <c r="O79" s="3" t="s">
        <v>112</v>
      </c>
      <c r="P79" s="3" t="str">
        <f>"CT071282                      "</f>
        <v xml:space="preserve">CT071282                      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19.32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0</v>
      </c>
      <c r="BF79" s="3">
        <v>0</v>
      </c>
      <c r="BG79" s="3">
        <v>0</v>
      </c>
      <c r="BH79" s="3">
        <v>1</v>
      </c>
      <c r="BI79" s="3">
        <v>0.3</v>
      </c>
      <c r="BJ79" s="3">
        <v>2.5</v>
      </c>
      <c r="BK79" s="3">
        <v>2.5</v>
      </c>
      <c r="BL79" s="3">
        <v>73.739999999999995</v>
      </c>
      <c r="BM79" s="3">
        <v>11.06</v>
      </c>
      <c r="BN79" s="3">
        <v>84.8</v>
      </c>
      <c r="BO79" s="3">
        <v>84.8</v>
      </c>
      <c r="BQ79" s="3" t="s">
        <v>386</v>
      </c>
      <c r="BR79" s="3" t="s">
        <v>84</v>
      </c>
      <c r="BS79" s="4">
        <v>44574</v>
      </c>
      <c r="BT79" s="5">
        <v>0.375</v>
      </c>
      <c r="BU79" s="3" t="s">
        <v>431</v>
      </c>
      <c r="BV79" s="3" t="s">
        <v>103</v>
      </c>
      <c r="BY79" s="3">
        <v>12427.9</v>
      </c>
      <c r="BZ79" s="3" t="s">
        <v>124</v>
      </c>
      <c r="CA79" s="3" t="s">
        <v>388</v>
      </c>
      <c r="CC79" s="3" t="s">
        <v>208</v>
      </c>
      <c r="CD79" s="3">
        <v>2194</v>
      </c>
      <c r="CE79" s="3" t="s">
        <v>193</v>
      </c>
      <c r="CF79" s="4">
        <v>44575</v>
      </c>
      <c r="CI79" s="3">
        <v>1</v>
      </c>
      <c r="CJ79" s="3">
        <v>1</v>
      </c>
      <c r="CK79" s="3">
        <v>21</v>
      </c>
      <c r="CL79" s="3" t="s">
        <v>87</v>
      </c>
    </row>
    <row r="80" spans="1:90" x14ac:dyDescent="0.2">
      <c r="A80" s="3" t="s">
        <v>72</v>
      </c>
      <c r="B80" s="3" t="s">
        <v>73</v>
      </c>
      <c r="C80" s="3" t="s">
        <v>74</v>
      </c>
      <c r="E80" s="3" t="str">
        <f>"GAB2007683"</f>
        <v>GAB2007683</v>
      </c>
      <c r="F80" s="4">
        <v>44573</v>
      </c>
      <c r="G80" s="3">
        <v>202207</v>
      </c>
      <c r="H80" s="3" t="s">
        <v>75</v>
      </c>
      <c r="I80" s="3" t="s">
        <v>76</v>
      </c>
      <c r="J80" s="3" t="s">
        <v>77</v>
      </c>
      <c r="K80" s="3" t="s">
        <v>78</v>
      </c>
      <c r="L80" s="3" t="s">
        <v>298</v>
      </c>
      <c r="M80" s="3" t="s">
        <v>298</v>
      </c>
      <c r="N80" s="3" t="s">
        <v>432</v>
      </c>
      <c r="O80" s="3" t="s">
        <v>112</v>
      </c>
      <c r="P80" s="3" t="str">
        <f>"CT071303                      "</f>
        <v xml:space="preserve">CT071303                      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21.74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3">
        <v>1</v>
      </c>
      <c r="BI80" s="3">
        <v>0.5</v>
      </c>
      <c r="BJ80" s="3">
        <v>1.8</v>
      </c>
      <c r="BK80" s="3">
        <v>2</v>
      </c>
      <c r="BL80" s="3">
        <v>82.98</v>
      </c>
      <c r="BM80" s="3">
        <v>12.45</v>
      </c>
      <c r="BN80" s="3">
        <v>95.43</v>
      </c>
      <c r="BO80" s="3">
        <v>95.43</v>
      </c>
      <c r="BQ80" s="3" t="s">
        <v>433</v>
      </c>
      <c r="BR80" s="3" t="s">
        <v>84</v>
      </c>
      <c r="BS80" s="4">
        <v>44574</v>
      </c>
      <c r="BT80" s="5">
        <v>0.56041666666666667</v>
      </c>
      <c r="BU80" s="3" t="s">
        <v>434</v>
      </c>
      <c r="BV80" s="3" t="s">
        <v>87</v>
      </c>
      <c r="BW80" s="3" t="s">
        <v>278</v>
      </c>
      <c r="BX80" s="3" t="s">
        <v>279</v>
      </c>
      <c r="BY80" s="3">
        <v>9097.92</v>
      </c>
      <c r="BZ80" s="3" t="s">
        <v>124</v>
      </c>
      <c r="CA80" s="3" t="s">
        <v>251</v>
      </c>
      <c r="CC80" s="3" t="s">
        <v>298</v>
      </c>
      <c r="CD80" s="3">
        <v>7646</v>
      </c>
      <c r="CE80" s="3" t="s">
        <v>430</v>
      </c>
      <c r="CF80" s="4">
        <v>44575</v>
      </c>
      <c r="CI80" s="3">
        <v>1</v>
      </c>
      <c r="CJ80" s="3">
        <v>1</v>
      </c>
      <c r="CK80" s="3">
        <v>24</v>
      </c>
      <c r="CL80" s="3" t="s">
        <v>87</v>
      </c>
    </row>
    <row r="81" spans="1:90" x14ac:dyDescent="0.2">
      <c r="A81" s="3" t="s">
        <v>72</v>
      </c>
      <c r="B81" s="3" t="s">
        <v>73</v>
      </c>
      <c r="C81" s="3" t="s">
        <v>74</v>
      </c>
      <c r="E81" s="3" t="str">
        <f>"GAB2007691"</f>
        <v>GAB2007691</v>
      </c>
      <c r="F81" s="4">
        <v>44573</v>
      </c>
      <c r="G81" s="3">
        <v>202207</v>
      </c>
      <c r="H81" s="3" t="s">
        <v>75</v>
      </c>
      <c r="I81" s="3" t="s">
        <v>76</v>
      </c>
      <c r="J81" s="3" t="s">
        <v>77</v>
      </c>
      <c r="K81" s="3" t="s">
        <v>78</v>
      </c>
      <c r="L81" s="3" t="s">
        <v>413</v>
      </c>
      <c r="M81" s="3" t="s">
        <v>414</v>
      </c>
      <c r="N81" s="3" t="s">
        <v>435</v>
      </c>
      <c r="O81" s="3" t="s">
        <v>112</v>
      </c>
      <c r="P81" s="3" t="str">
        <f>"CT071313                      "</f>
        <v xml:space="preserve">CT071313                      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27.03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  <c r="BE81" s="3">
        <v>0</v>
      </c>
      <c r="BF81" s="3">
        <v>0</v>
      </c>
      <c r="BG81" s="3">
        <v>0</v>
      </c>
      <c r="BH81" s="3">
        <v>1</v>
      </c>
      <c r="BI81" s="3">
        <v>0.2</v>
      </c>
      <c r="BJ81" s="3">
        <v>2.5</v>
      </c>
      <c r="BK81" s="3">
        <v>2.5</v>
      </c>
      <c r="BL81" s="3">
        <v>103.18</v>
      </c>
      <c r="BM81" s="3">
        <v>15.48</v>
      </c>
      <c r="BN81" s="3">
        <v>118.66</v>
      </c>
      <c r="BO81" s="3">
        <v>118.66</v>
      </c>
      <c r="BQ81" s="3" t="s">
        <v>436</v>
      </c>
      <c r="BR81" s="3" t="s">
        <v>84</v>
      </c>
      <c r="BS81" s="4">
        <v>44574</v>
      </c>
      <c r="BT81" s="5">
        <v>0.54583333333333328</v>
      </c>
      <c r="BU81" s="3" t="s">
        <v>437</v>
      </c>
      <c r="BV81" s="3" t="s">
        <v>87</v>
      </c>
      <c r="BW81" s="3" t="s">
        <v>278</v>
      </c>
      <c r="BX81" s="3" t="s">
        <v>279</v>
      </c>
      <c r="BY81" s="3">
        <v>12435.84</v>
      </c>
      <c r="BZ81" s="3" t="s">
        <v>124</v>
      </c>
      <c r="CA81" s="3" t="s">
        <v>418</v>
      </c>
      <c r="CC81" s="3" t="s">
        <v>414</v>
      </c>
      <c r="CD81" s="3">
        <v>7130</v>
      </c>
      <c r="CE81" s="3" t="s">
        <v>335</v>
      </c>
      <c r="CF81" s="4">
        <v>44575</v>
      </c>
      <c r="CI81" s="3">
        <v>1</v>
      </c>
      <c r="CJ81" s="3">
        <v>1</v>
      </c>
      <c r="CK81" s="3">
        <v>24</v>
      </c>
      <c r="CL81" s="3" t="s">
        <v>87</v>
      </c>
    </row>
    <row r="82" spans="1:90" x14ac:dyDescent="0.2">
      <c r="A82" s="3" t="s">
        <v>72</v>
      </c>
      <c r="B82" s="3" t="s">
        <v>73</v>
      </c>
      <c r="C82" s="3" t="s">
        <v>74</v>
      </c>
      <c r="E82" s="3" t="str">
        <f>"GAB2007667"</f>
        <v>GAB2007667</v>
      </c>
      <c r="F82" s="4">
        <v>44573</v>
      </c>
      <c r="G82" s="3">
        <v>202207</v>
      </c>
      <c r="H82" s="3" t="s">
        <v>75</v>
      </c>
      <c r="I82" s="3" t="s">
        <v>76</v>
      </c>
      <c r="J82" s="3" t="s">
        <v>77</v>
      </c>
      <c r="K82" s="3" t="s">
        <v>78</v>
      </c>
      <c r="L82" s="3" t="s">
        <v>75</v>
      </c>
      <c r="M82" s="3" t="s">
        <v>76</v>
      </c>
      <c r="N82" s="3" t="s">
        <v>438</v>
      </c>
      <c r="O82" s="3" t="s">
        <v>112</v>
      </c>
      <c r="P82" s="3" t="str">
        <f>"CT071283                      "</f>
        <v xml:space="preserve">CT071283                      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12.07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3">
        <v>0</v>
      </c>
      <c r="BH82" s="3">
        <v>1</v>
      </c>
      <c r="BI82" s="3">
        <v>0.1</v>
      </c>
      <c r="BJ82" s="3">
        <v>2.2999999999999998</v>
      </c>
      <c r="BK82" s="3">
        <v>2.5</v>
      </c>
      <c r="BL82" s="3">
        <v>46.08</v>
      </c>
      <c r="BM82" s="3">
        <v>6.91</v>
      </c>
      <c r="BN82" s="3">
        <v>52.99</v>
      </c>
      <c r="BO82" s="3">
        <v>52.99</v>
      </c>
      <c r="BQ82" s="3" t="s">
        <v>439</v>
      </c>
      <c r="BR82" s="3" t="s">
        <v>84</v>
      </c>
      <c r="BS82" s="4">
        <v>44574</v>
      </c>
      <c r="BT82" s="5">
        <v>0.35069444444444442</v>
      </c>
      <c r="BU82" s="3" t="s">
        <v>440</v>
      </c>
      <c r="BV82" s="3" t="s">
        <v>103</v>
      </c>
      <c r="BY82" s="3">
        <v>11584.41</v>
      </c>
      <c r="BZ82" s="3" t="s">
        <v>124</v>
      </c>
      <c r="CA82" s="3" t="s">
        <v>232</v>
      </c>
      <c r="CC82" s="3" t="s">
        <v>76</v>
      </c>
      <c r="CD82" s="3">
        <v>7800</v>
      </c>
      <c r="CE82" s="3" t="s">
        <v>441</v>
      </c>
      <c r="CF82" s="4">
        <v>44575</v>
      </c>
      <c r="CI82" s="3">
        <v>1</v>
      </c>
      <c r="CJ82" s="3">
        <v>1</v>
      </c>
      <c r="CK82" s="3">
        <v>22</v>
      </c>
      <c r="CL82" s="3" t="s">
        <v>87</v>
      </c>
    </row>
    <row r="83" spans="1:90" x14ac:dyDescent="0.2">
      <c r="A83" s="3" t="s">
        <v>72</v>
      </c>
      <c r="B83" s="3" t="s">
        <v>73</v>
      </c>
      <c r="C83" s="3" t="s">
        <v>74</v>
      </c>
      <c r="E83" s="3" t="str">
        <f>"GAB2007673"</f>
        <v>GAB2007673</v>
      </c>
      <c r="F83" s="4">
        <v>44573</v>
      </c>
      <c r="G83" s="3">
        <v>202207</v>
      </c>
      <c r="H83" s="3" t="s">
        <v>75</v>
      </c>
      <c r="I83" s="3" t="s">
        <v>76</v>
      </c>
      <c r="J83" s="3" t="s">
        <v>77</v>
      </c>
      <c r="K83" s="3" t="s">
        <v>78</v>
      </c>
      <c r="L83" s="3" t="s">
        <v>217</v>
      </c>
      <c r="M83" s="3" t="s">
        <v>218</v>
      </c>
      <c r="N83" s="3" t="s">
        <v>442</v>
      </c>
      <c r="O83" s="3" t="s">
        <v>112</v>
      </c>
      <c r="P83" s="3" t="str">
        <f>"CT071296                      "</f>
        <v xml:space="preserve">CT071296                      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43.47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15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v>0</v>
      </c>
      <c r="BE83" s="3">
        <v>0</v>
      </c>
      <c r="BF83" s="3">
        <v>0</v>
      </c>
      <c r="BG83" s="3">
        <v>0</v>
      </c>
      <c r="BH83" s="3">
        <v>1</v>
      </c>
      <c r="BI83" s="3">
        <v>1</v>
      </c>
      <c r="BJ83" s="3">
        <v>2.6</v>
      </c>
      <c r="BK83" s="3">
        <v>3</v>
      </c>
      <c r="BL83" s="3">
        <v>180.93</v>
      </c>
      <c r="BM83" s="3">
        <v>27.14</v>
      </c>
      <c r="BN83" s="3">
        <v>208.07</v>
      </c>
      <c r="BO83" s="3">
        <v>208.07</v>
      </c>
      <c r="BQ83" s="3" t="s">
        <v>443</v>
      </c>
      <c r="BR83" s="3" t="s">
        <v>84</v>
      </c>
      <c r="BS83" s="4">
        <v>44574</v>
      </c>
      <c r="BT83" s="5">
        <v>0.52986111111111112</v>
      </c>
      <c r="BU83" s="3" t="s">
        <v>444</v>
      </c>
      <c r="BV83" s="3" t="s">
        <v>103</v>
      </c>
      <c r="BY83" s="3">
        <v>12794.88</v>
      </c>
      <c r="BZ83" s="3" t="s">
        <v>114</v>
      </c>
      <c r="CA83" s="3" t="s">
        <v>222</v>
      </c>
      <c r="CC83" s="3" t="s">
        <v>218</v>
      </c>
      <c r="CD83" s="3">
        <v>250</v>
      </c>
      <c r="CE83" s="3" t="s">
        <v>115</v>
      </c>
      <c r="CF83" s="4">
        <v>44575</v>
      </c>
      <c r="CI83" s="3">
        <v>1</v>
      </c>
      <c r="CJ83" s="3">
        <v>1</v>
      </c>
      <c r="CK83" s="3">
        <v>23</v>
      </c>
      <c r="CL83" s="3" t="s">
        <v>87</v>
      </c>
    </row>
    <row r="84" spans="1:90" x14ac:dyDescent="0.2">
      <c r="A84" s="3" t="s">
        <v>72</v>
      </c>
      <c r="B84" s="3" t="s">
        <v>73</v>
      </c>
      <c r="C84" s="3" t="s">
        <v>74</v>
      </c>
      <c r="E84" s="3" t="str">
        <f>"009941631158"</f>
        <v>009941631158</v>
      </c>
      <c r="F84" s="4">
        <v>44573</v>
      </c>
      <c r="G84" s="3">
        <v>202207</v>
      </c>
      <c r="H84" s="3" t="s">
        <v>365</v>
      </c>
      <c r="I84" s="3" t="s">
        <v>366</v>
      </c>
      <c r="J84" s="3" t="s">
        <v>144</v>
      </c>
      <c r="K84" s="3" t="s">
        <v>78</v>
      </c>
      <c r="L84" s="3" t="s">
        <v>75</v>
      </c>
      <c r="M84" s="3" t="s">
        <v>76</v>
      </c>
      <c r="N84" s="3" t="s">
        <v>144</v>
      </c>
      <c r="O84" s="3" t="s">
        <v>82</v>
      </c>
      <c r="P84" s="3" t="str">
        <f>"                              "</f>
        <v xml:space="preserve">                              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29.89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  <c r="BE84" s="3">
        <v>0</v>
      </c>
      <c r="BF84" s="3">
        <v>0</v>
      </c>
      <c r="BG84" s="3">
        <v>0</v>
      </c>
      <c r="BH84" s="3">
        <v>1</v>
      </c>
      <c r="BI84" s="3">
        <v>1</v>
      </c>
      <c r="BJ84" s="3">
        <v>0.2</v>
      </c>
      <c r="BK84" s="3">
        <v>1</v>
      </c>
      <c r="BL84" s="3">
        <v>119.34</v>
      </c>
      <c r="BM84" s="3">
        <v>17.899999999999999</v>
      </c>
      <c r="BN84" s="3">
        <v>137.24</v>
      </c>
      <c r="BO84" s="3">
        <v>137.24</v>
      </c>
      <c r="BQ84" s="3" t="s">
        <v>445</v>
      </c>
      <c r="BR84" s="3" t="s">
        <v>446</v>
      </c>
      <c r="BS84" s="4">
        <v>44575</v>
      </c>
      <c r="BT84" s="5">
        <v>0.41666666666666669</v>
      </c>
      <c r="BU84" s="3" t="s">
        <v>447</v>
      </c>
      <c r="BV84" s="3" t="s">
        <v>103</v>
      </c>
      <c r="BY84" s="3">
        <v>1200</v>
      </c>
      <c r="CA84" s="3" t="s">
        <v>159</v>
      </c>
      <c r="CC84" s="3" t="s">
        <v>76</v>
      </c>
      <c r="CD84" s="3">
        <v>8000</v>
      </c>
      <c r="CE84" s="3" t="s">
        <v>86</v>
      </c>
      <c r="CF84" s="4">
        <v>44578</v>
      </c>
      <c r="CI84" s="3">
        <v>2</v>
      </c>
      <c r="CJ84" s="3">
        <v>2</v>
      </c>
      <c r="CK84" s="3">
        <v>41</v>
      </c>
      <c r="CL84" s="3" t="s">
        <v>87</v>
      </c>
    </row>
    <row r="85" spans="1:90" x14ac:dyDescent="0.2">
      <c r="A85" s="3" t="s">
        <v>72</v>
      </c>
      <c r="B85" s="3" t="s">
        <v>73</v>
      </c>
      <c r="C85" s="3" t="s">
        <v>74</v>
      </c>
      <c r="E85" s="3" t="str">
        <f>"009941631159"</f>
        <v>009941631159</v>
      </c>
      <c r="F85" s="4">
        <v>44573</v>
      </c>
      <c r="G85" s="3">
        <v>202207</v>
      </c>
      <c r="H85" s="3" t="s">
        <v>365</v>
      </c>
      <c r="I85" s="3" t="s">
        <v>366</v>
      </c>
      <c r="J85" s="3" t="s">
        <v>144</v>
      </c>
      <c r="K85" s="3" t="s">
        <v>78</v>
      </c>
      <c r="L85" s="3" t="s">
        <v>92</v>
      </c>
      <c r="M85" s="3" t="s">
        <v>93</v>
      </c>
      <c r="N85" s="3" t="s">
        <v>144</v>
      </c>
      <c r="O85" s="3" t="s">
        <v>82</v>
      </c>
      <c r="P85" s="3" t="str">
        <f>"                              "</f>
        <v xml:space="preserve">                              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29.89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  <c r="BE85" s="3">
        <v>0</v>
      </c>
      <c r="BF85" s="3">
        <v>0</v>
      </c>
      <c r="BG85" s="3">
        <v>0</v>
      </c>
      <c r="BH85" s="3">
        <v>1</v>
      </c>
      <c r="BI85" s="3">
        <v>8</v>
      </c>
      <c r="BJ85" s="3">
        <v>10.9</v>
      </c>
      <c r="BK85" s="3">
        <v>11</v>
      </c>
      <c r="BL85" s="3">
        <v>119.34</v>
      </c>
      <c r="BM85" s="3">
        <v>17.899999999999999</v>
      </c>
      <c r="BN85" s="3">
        <v>137.24</v>
      </c>
      <c r="BO85" s="3">
        <v>137.24</v>
      </c>
      <c r="BQ85" s="3" t="s">
        <v>448</v>
      </c>
      <c r="BR85" s="3" t="s">
        <v>449</v>
      </c>
      <c r="BS85" s="4">
        <v>44578</v>
      </c>
      <c r="BT85" s="5">
        <v>0.46666666666666662</v>
      </c>
      <c r="BU85" s="3" t="s">
        <v>450</v>
      </c>
      <c r="BV85" s="3" t="s">
        <v>87</v>
      </c>
      <c r="BY85" s="3">
        <v>54670</v>
      </c>
      <c r="CA85" s="3" t="s">
        <v>451</v>
      </c>
      <c r="CC85" s="3" t="s">
        <v>93</v>
      </c>
      <c r="CD85" s="3">
        <v>46</v>
      </c>
      <c r="CE85" s="3" t="s">
        <v>86</v>
      </c>
      <c r="CF85" s="4">
        <v>44578</v>
      </c>
      <c r="CI85" s="3">
        <v>2</v>
      </c>
      <c r="CJ85" s="3">
        <v>3</v>
      </c>
      <c r="CK85" s="3">
        <v>41</v>
      </c>
      <c r="CL85" s="3" t="s">
        <v>87</v>
      </c>
    </row>
    <row r="86" spans="1:90" x14ac:dyDescent="0.2">
      <c r="A86" s="3" t="s">
        <v>72</v>
      </c>
      <c r="B86" s="3" t="s">
        <v>73</v>
      </c>
      <c r="C86" s="3" t="s">
        <v>74</v>
      </c>
      <c r="E86" s="3" t="str">
        <f>"GAB2007693"</f>
        <v>GAB2007693</v>
      </c>
      <c r="F86" s="4">
        <v>44573</v>
      </c>
      <c r="G86" s="3">
        <v>202207</v>
      </c>
      <c r="H86" s="3" t="s">
        <v>75</v>
      </c>
      <c r="I86" s="3" t="s">
        <v>76</v>
      </c>
      <c r="J86" s="3" t="s">
        <v>77</v>
      </c>
      <c r="K86" s="3" t="s">
        <v>78</v>
      </c>
      <c r="L86" s="3" t="s">
        <v>75</v>
      </c>
      <c r="M86" s="3" t="s">
        <v>76</v>
      </c>
      <c r="N86" s="3" t="s">
        <v>452</v>
      </c>
      <c r="O86" s="3" t="s">
        <v>112</v>
      </c>
      <c r="P86" s="3" t="str">
        <f>"CT071280                      "</f>
        <v xml:space="preserve">CT071280                      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12.07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  <c r="BE86" s="3">
        <v>0</v>
      </c>
      <c r="BF86" s="3">
        <v>0</v>
      </c>
      <c r="BG86" s="3">
        <v>0</v>
      </c>
      <c r="BH86" s="3">
        <v>1</v>
      </c>
      <c r="BI86" s="3">
        <v>0.4</v>
      </c>
      <c r="BJ86" s="3">
        <v>4</v>
      </c>
      <c r="BK86" s="3">
        <v>4</v>
      </c>
      <c r="BL86" s="3">
        <v>46.08</v>
      </c>
      <c r="BM86" s="3">
        <v>6.91</v>
      </c>
      <c r="BN86" s="3">
        <v>52.99</v>
      </c>
      <c r="BO86" s="3">
        <v>52.99</v>
      </c>
      <c r="BQ86" s="3" t="s">
        <v>453</v>
      </c>
      <c r="BR86" s="3" t="s">
        <v>84</v>
      </c>
      <c r="BS86" s="4">
        <v>44574</v>
      </c>
      <c r="BT86" s="5">
        <v>0.60347222222222219</v>
      </c>
      <c r="BU86" s="3" t="s">
        <v>454</v>
      </c>
      <c r="BV86" s="3" t="s">
        <v>87</v>
      </c>
      <c r="BW86" s="3" t="s">
        <v>455</v>
      </c>
      <c r="BX86" s="3" t="s">
        <v>456</v>
      </c>
      <c r="BY86" s="3">
        <v>19779.84</v>
      </c>
      <c r="BZ86" s="3" t="s">
        <v>124</v>
      </c>
      <c r="CA86" s="3" t="s">
        <v>457</v>
      </c>
      <c r="CC86" s="3" t="s">
        <v>76</v>
      </c>
      <c r="CD86" s="3">
        <v>7441</v>
      </c>
      <c r="CE86" s="3" t="s">
        <v>458</v>
      </c>
      <c r="CF86" s="4">
        <v>44575</v>
      </c>
      <c r="CI86" s="3">
        <v>1</v>
      </c>
      <c r="CJ86" s="3">
        <v>1</v>
      </c>
      <c r="CK86" s="3">
        <v>22</v>
      </c>
      <c r="CL86" s="3" t="s">
        <v>87</v>
      </c>
    </row>
    <row r="87" spans="1:90" x14ac:dyDescent="0.2">
      <c r="A87" s="3" t="s">
        <v>72</v>
      </c>
      <c r="B87" s="3" t="s">
        <v>73</v>
      </c>
      <c r="C87" s="3" t="s">
        <v>74</v>
      </c>
      <c r="E87" s="3" t="str">
        <f>"GAB2007659"</f>
        <v>GAB2007659</v>
      </c>
      <c r="F87" s="4">
        <v>44573</v>
      </c>
      <c r="G87" s="3">
        <v>202207</v>
      </c>
      <c r="H87" s="3" t="s">
        <v>75</v>
      </c>
      <c r="I87" s="3" t="s">
        <v>76</v>
      </c>
      <c r="J87" s="3" t="s">
        <v>77</v>
      </c>
      <c r="K87" s="3" t="s">
        <v>78</v>
      </c>
      <c r="L87" s="3" t="s">
        <v>459</v>
      </c>
      <c r="M87" s="3" t="s">
        <v>460</v>
      </c>
      <c r="N87" s="3" t="s">
        <v>461</v>
      </c>
      <c r="O87" s="3" t="s">
        <v>112</v>
      </c>
      <c r="P87" s="3" t="str">
        <f>"CT071121                      "</f>
        <v xml:space="preserve">CT071121                      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90.81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0</v>
      </c>
      <c r="BE87" s="3">
        <v>0</v>
      </c>
      <c r="BF87" s="3">
        <v>0</v>
      </c>
      <c r="BG87" s="3">
        <v>0</v>
      </c>
      <c r="BH87" s="3">
        <v>1</v>
      </c>
      <c r="BI87" s="3">
        <v>1.5</v>
      </c>
      <c r="BJ87" s="3">
        <v>6.5</v>
      </c>
      <c r="BK87" s="3">
        <v>6.5</v>
      </c>
      <c r="BL87" s="3">
        <v>346.62</v>
      </c>
      <c r="BM87" s="3">
        <v>51.99</v>
      </c>
      <c r="BN87" s="3">
        <v>398.61</v>
      </c>
      <c r="BO87" s="3">
        <v>398.61</v>
      </c>
      <c r="BQ87" s="3" t="s">
        <v>462</v>
      </c>
      <c r="BR87" s="3" t="s">
        <v>84</v>
      </c>
      <c r="BS87" s="4">
        <v>44575</v>
      </c>
      <c r="BT87" s="5">
        <v>0.48125000000000001</v>
      </c>
      <c r="BU87" s="3" t="s">
        <v>463</v>
      </c>
      <c r="BV87" s="3" t="s">
        <v>87</v>
      </c>
      <c r="BW87" s="3" t="s">
        <v>278</v>
      </c>
      <c r="BX87" s="3" t="s">
        <v>464</v>
      </c>
      <c r="BY87" s="3">
        <v>32304.42</v>
      </c>
      <c r="BZ87" s="3" t="s">
        <v>124</v>
      </c>
      <c r="CA87" s="3" t="s">
        <v>465</v>
      </c>
      <c r="CC87" s="3" t="s">
        <v>460</v>
      </c>
      <c r="CD87" s="3">
        <v>3880</v>
      </c>
      <c r="CE87" s="3" t="s">
        <v>466</v>
      </c>
      <c r="CF87" s="4">
        <v>44575</v>
      </c>
      <c r="CI87" s="3">
        <v>2</v>
      </c>
      <c r="CJ87" s="3">
        <v>2</v>
      </c>
      <c r="CK87" s="3">
        <v>23</v>
      </c>
      <c r="CL87" s="3" t="s">
        <v>87</v>
      </c>
    </row>
    <row r="88" spans="1:90" x14ac:dyDescent="0.2">
      <c r="A88" s="3" t="s">
        <v>72</v>
      </c>
      <c r="B88" s="3" t="s">
        <v>73</v>
      </c>
      <c r="C88" s="3" t="s">
        <v>74</v>
      </c>
      <c r="E88" s="3" t="str">
        <f>"GAB2007665"</f>
        <v>GAB2007665</v>
      </c>
      <c r="F88" s="4">
        <v>44573</v>
      </c>
      <c r="G88" s="3">
        <v>202207</v>
      </c>
      <c r="H88" s="3" t="s">
        <v>75</v>
      </c>
      <c r="I88" s="3" t="s">
        <v>76</v>
      </c>
      <c r="J88" s="3" t="s">
        <v>77</v>
      </c>
      <c r="K88" s="3" t="s">
        <v>78</v>
      </c>
      <c r="L88" s="3" t="s">
        <v>75</v>
      </c>
      <c r="M88" s="3" t="s">
        <v>76</v>
      </c>
      <c r="N88" s="3" t="s">
        <v>275</v>
      </c>
      <c r="O88" s="3" t="s">
        <v>112</v>
      </c>
      <c r="P88" s="3" t="str">
        <f>"CT071281                      "</f>
        <v xml:space="preserve">CT071281                      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12.07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0</v>
      </c>
      <c r="AT88" s="3">
        <v>0</v>
      </c>
      <c r="AU88" s="3">
        <v>0</v>
      </c>
      <c r="AV88" s="3">
        <v>0</v>
      </c>
      <c r="AW88" s="3">
        <v>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  <c r="BE88" s="3">
        <v>0</v>
      </c>
      <c r="BF88" s="3">
        <v>0</v>
      </c>
      <c r="BG88" s="3">
        <v>0</v>
      </c>
      <c r="BH88" s="3">
        <v>1</v>
      </c>
      <c r="BI88" s="3">
        <v>0.4</v>
      </c>
      <c r="BJ88" s="3">
        <v>2.2999999999999998</v>
      </c>
      <c r="BK88" s="3">
        <v>2.5</v>
      </c>
      <c r="BL88" s="3">
        <v>46.08</v>
      </c>
      <c r="BM88" s="3">
        <v>6.91</v>
      </c>
      <c r="BN88" s="3">
        <v>52.99</v>
      </c>
      <c r="BO88" s="3">
        <v>52.99</v>
      </c>
      <c r="BQ88" s="3" t="s">
        <v>276</v>
      </c>
      <c r="BR88" s="3" t="s">
        <v>84</v>
      </c>
      <c r="BS88" s="4">
        <v>44574</v>
      </c>
      <c r="BT88" s="5">
        <v>0.5541666666666667</v>
      </c>
      <c r="BU88" s="3" t="s">
        <v>467</v>
      </c>
      <c r="BV88" s="3" t="s">
        <v>87</v>
      </c>
      <c r="BW88" s="3" t="s">
        <v>278</v>
      </c>
      <c r="BX88" s="3" t="s">
        <v>468</v>
      </c>
      <c r="BY88" s="3">
        <v>11574.16</v>
      </c>
      <c r="BZ88" s="3" t="s">
        <v>124</v>
      </c>
      <c r="CA88" s="3" t="s">
        <v>469</v>
      </c>
      <c r="CC88" s="3" t="s">
        <v>76</v>
      </c>
      <c r="CD88" s="3">
        <v>7806</v>
      </c>
      <c r="CE88" s="3" t="s">
        <v>458</v>
      </c>
      <c r="CF88" s="4">
        <v>44575</v>
      </c>
      <c r="CI88" s="3">
        <v>1</v>
      </c>
      <c r="CJ88" s="3">
        <v>1</v>
      </c>
      <c r="CK88" s="3">
        <v>22</v>
      </c>
      <c r="CL88" s="3" t="s">
        <v>87</v>
      </c>
    </row>
    <row r="89" spans="1:90" x14ac:dyDescent="0.2">
      <c r="A89" s="3" t="s">
        <v>72</v>
      </c>
      <c r="B89" s="3" t="s">
        <v>73</v>
      </c>
      <c r="C89" s="3" t="s">
        <v>74</v>
      </c>
      <c r="E89" s="3" t="str">
        <f>"GAB2007682"</f>
        <v>GAB2007682</v>
      </c>
      <c r="F89" s="4">
        <v>44573</v>
      </c>
      <c r="G89" s="3">
        <v>202207</v>
      </c>
      <c r="H89" s="3" t="s">
        <v>75</v>
      </c>
      <c r="I89" s="3" t="s">
        <v>76</v>
      </c>
      <c r="J89" s="3" t="s">
        <v>77</v>
      </c>
      <c r="K89" s="3" t="s">
        <v>78</v>
      </c>
      <c r="L89" s="3" t="s">
        <v>177</v>
      </c>
      <c r="M89" s="3" t="s">
        <v>178</v>
      </c>
      <c r="N89" s="3" t="s">
        <v>470</v>
      </c>
      <c r="O89" s="3" t="s">
        <v>82</v>
      </c>
      <c r="P89" s="3" t="str">
        <f>"CT071302                      "</f>
        <v xml:space="preserve">CT071302                      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29.89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0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v>0</v>
      </c>
      <c r="BA89" s="3">
        <v>0</v>
      </c>
      <c r="BB89" s="3">
        <v>0</v>
      </c>
      <c r="BC89" s="3">
        <v>0</v>
      </c>
      <c r="BD89" s="3">
        <v>0</v>
      </c>
      <c r="BE89" s="3">
        <v>0</v>
      </c>
      <c r="BF89" s="3">
        <v>0</v>
      </c>
      <c r="BG89" s="3">
        <v>0</v>
      </c>
      <c r="BH89" s="3">
        <v>1</v>
      </c>
      <c r="BI89" s="3">
        <v>0.4</v>
      </c>
      <c r="BJ89" s="3">
        <v>2.7</v>
      </c>
      <c r="BK89" s="3">
        <v>3</v>
      </c>
      <c r="BL89" s="3">
        <v>119.34</v>
      </c>
      <c r="BM89" s="3">
        <v>17.899999999999999</v>
      </c>
      <c r="BN89" s="3">
        <v>137.24</v>
      </c>
      <c r="BO89" s="3">
        <v>137.24</v>
      </c>
      <c r="BQ89" s="3" t="s">
        <v>471</v>
      </c>
      <c r="BR89" s="3" t="s">
        <v>84</v>
      </c>
      <c r="BS89" s="4">
        <v>44575</v>
      </c>
      <c r="BT89" s="5">
        <v>0.47430555555555554</v>
      </c>
      <c r="BU89" s="3" t="s">
        <v>472</v>
      </c>
      <c r="BV89" s="3" t="s">
        <v>103</v>
      </c>
      <c r="BY89" s="3">
        <v>13593.6</v>
      </c>
      <c r="CA89" s="3" t="s">
        <v>473</v>
      </c>
      <c r="CC89" s="3" t="s">
        <v>178</v>
      </c>
      <c r="CD89" s="3">
        <v>3610</v>
      </c>
      <c r="CE89" s="3" t="s">
        <v>86</v>
      </c>
      <c r="CF89" s="4">
        <v>44578</v>
      </c>
      <c r="CI89" s="3">
        <v>3</v>
      </c>
      <c r="CJ89" s="3">
        <v>2</v>
      </c>
      <c r="CK89" s="3">
        <v>41</v>
      </c>
      <c r="CL89" s="3" t="s">
        <v>87</v>
      </c>
    </row>
    <row r="90" spans="1:90" x14ac:dyDescent="0.2">
      <c r="A90" s="3" t="s">
        <v>72</v>
      </c>
      <c r="B90" s="3" t="s">
        <v>73</v>
      </c>
      <c r="C90" s="3" t="s">
        <v>74</v>
      </c>
      <c r="E90" s="3" t="str">
        <f>"GAB2007689"</f>
        <v>GAB2007689</v>
      </c>
      <c r="F90" s="4">
        <v>44573</v>
      </c>
      <c r="G90" s="3">
        <v>202207</v>
      </c>
      <c r="H90" s="3" t="s">
        <v>75</v>
      </c>
      <c r="I90" s="3" t="s">
        <v>76</v>
      </c>
      <c r="J90" s="3" t="s">
        <v>77</v>
      </c>
      <c r="K90" s="3" t="s">
        <v>78</v>
      </c>
      <c r="L90" s="3" t="s">
        <v>79</v>
      </c>
      <c r="M90" s="3" t="s">
        <v>80</v>
      </c>
      <c r="N90" s="3" t="s">
        <v>474</v>
      </c>
      <c r="O90" s="3" t="s">
        <v>82</v>
      </c>
      <c r="P90" s="3" t="str">
        <f>"CT071308                      "</f>
        <v xml:space="preserve">CT071308                      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50.83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0</v>
      </c>
      <c r="AR90" s="3">
        <v>0</v>
      </c>
      <c r="AS90" s="3">
        <v>0</v>
      </c>
      <c r="AT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3">
        <v>0</v>
      </c>
      <c r="BD90" s="3">
        <v>0</v>
      </c>
      <c r="BE90" s="3">
        <v>0</v>
      </c>
      <c r="BF90" s="3">
        <v>0</v>
      </c>
      <c r="BG90" s="3">
        <v>0</v>
      </c>
      <c r="BH90" s="3">
        <v>2</v>
      </c>
      <c r="BI90" s="3">
        <v>15.4</v>
      </c>
      <c r="BJ90" s="3">
        <v>31.1</v>
      </c>
      <c r="BK90" s="3">
        <v>32</v>
      </c>
      <c r="BL90" s="3">
        <v>199.27</v>
      </c>
      <c r="BM90" s="3">
        <v>29.89</v>
      </c>
      <c r="BN90" s="3">
        <v>229.16</v>
      </c>
      <c r="BO90" s="3">
        <v>229.16</v>
      </c>
      <c r="BQ90" s="3" t="s">
        <v>475</v>
      </c>
      <c r="BR90" s="3" t="s">
        <v>84</v>
      </c>
      <c r="BS90" s="4">
        <v>44575</v>
      </c>
      <c r="BT90" s="5">
        <v>0.3888888888888889</v>
      </c>
      <c r="BU90" s="3" t="s">
        <v>476</v>
      </c>
      <c r="BV90" s="3" t="s">
        <v>103</v>
      </c>
      <c r="BY90" s="3">
        <v>155441.70000000001</v>
      </c>
      <c r="CA90" s="3" t="s">
        <v>376</v>
      </c>
      <c r="CC90" s="3" t="s">
        <v>80</v>
      </c>
      <c r="CD90" s="3">
        <v>699</v>
      </c>
      <c r="CE90" s="3" t="s">
        <v>86</v>
      </c>
      <c r="CF90" s="4">
        <v>44575</v>
      </c>
      <c r="CI90" s="3">
        <v>3</v>
      </c>
      <c r="CJ90" s="3">
        <v>2</v>
      </c>
      <c r="CK90" s="3">
        <v>41</v>
      </c>
      <c r="CL90" s="3" t="s">
        <v>87</v>
      </c>
    </row>
    <row r="91" spans="1:90" x14ac:dyDescent="0.2">
      <c r="A91" s="3" t="s">
        <v>72</v>
      </c>
      <c r="B91" s="3" t="s">
        <v>73</v>
      </c>
      <c r="C91" s="3" t="s">
        <v>74</v>
      </c>
      <c r="E91" s="3" t="str">
        <f>"GAB2007690"</f>
        <v>GAB2007690</v>
      </c>
      <c r="F91" s="4">
        <v>44573</v>
      </c>
      <c r="G91" s="3">
        <v>202207</v>
      </c>
      <c r="H91" s="3" t="s">
        <v>75</v>
      </c>
      <c r="I91" s="3" t="s">
        <v>76</v>
      </c>
      <c r="J91" s="3" t="s">
        <v>77</v>
      </c>
      <c r="K91" s="3" t="s">
        <v>78</v>
      </c>
      <c r="L91" s="3" t="s">
        <v>194</v>
      </c>
      <c r="M91" s="3" t="s">
        <v>195</v>
      </c>
      <c r="N91" s="3" t="s">
        <v>477</v>
      </c>
      <c r="O91" s="3" t="s">
        <v>82</v>
      </c>
      <c r="P91" s="3" t="str">
        <f>"CT071027                      "</f>
        <v xml:space="preserve">CT071027                      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29.89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0</v>
      </c>
      <c r="BD91" s="3">
        <v>0</v>
      </c>
      <c r="BE91" s="3">
        <v>0</v>
      </c>
      <c r="BF91" s="3">
        <v>0</v>
      </c>
      <c r="BG91" s="3">
        <v>0</v>
      </c>
      <c r="BH91" s="3">
        <v>1</v>
      </c>
      <c r="BI91" s="3">
        <v>0.1</v>
      </c>
      <c r="BJ91" s="3">
        <v>2.5</v>
      </c>
      <c r="BK91" s="3">
        <v>3</v>
      </c>
      <c r="BL91" s="3">
        <v>119.34</v>
      </c>
      <c r="BM91" s="3">
        <v>17.899999999999999</v>
      </c>
      <c r="BN91" s="3">
        <v>137.24</v>
      </c>
      <c r="BO91" s="3">
        <v>137.24</v>
      </c>
      <c r="BQ91" s="3" t="s">
        <v>478</v>
      </c>
      <c r="BR91" s="3" t="s">
        <v>84</v>
      </c>
      <c r="BS91" s="4">
        <v>44575</v>
      </c>
      <c r="BT91" s="5">
        <v>0.45</v>
      </c>
      <c r="BU91" s="3" t="s">
        <v>479</v>
      </c>
      <c r="BV91" s="3" t="s">
        <v>103</v>
      </c>
      <c r="BY91" s="3">
        <v>12642.5</v>
      </c>
      <c r="CA91" s="3" t="s">
        <v>480</v>
      </c>
      <c r="CC91" s="3" t="s">
        <v>195</v>
      </c>
      <c r="CD91" s="3">
        <v>43</v>
      </c>
      <c r="CE91" s="3" t="s">
        <v>86</v>
      </c>
      <c r="CF91" s="4">
        <v>44575</v>
      </c>
      <c r="CI91" s="3">
        <v>2</v>
      </c>
      <c r="CJ91" s="3">
        <v>2</v>
      </c>
      <c r="CK91" s="3">
        <v>41</v>
      </c>
      <c r="CL91" s="3" t="s">
        <v>87</v>
      </c>
    </row>
    <row r="92" spans="1:90" x14ac:dyDescent="0.2">
      <c r="A92" s="3" t="s">
        <v>72</v>
      </c>
      <c r="B92" s="3" t="s">
        <v>73</v>
      </c>
      <c r="C92" s="3" t="s">
        <v>74</v>
      </c>
      <c r="E92" s="3" t="str">
        <f>"GAB2007686"</f>
        <v>GAB2007686</v>
      </c>
      <c r="F92" s="4">
        <v>44573</v>
      </c>
      <c r="G92" s="3">
        <v>202207</v>
      </c>
      <c r="H92" s="3" t="s">
        <v>75</v>
      </c>
      <c r="I92" s="3" t="s">
        <v>76</v>
      </c>
      <c r="J92" s="3" t="s">
        <v>77</v>
      </c>
      <c r="K92" s="3" t="s">
        <v>78</v>
      </c>
      <c r="L92" s="3" t="s">
        <v>481</v>
      </c>
      <c r="M92" s="3" t="s">
        <v>482</v>
      </c>
      <c r="N92" s="3" t="s">
        <v>483</v>
      </c>
      <c r="O92" s="3" t="s">
        <v>82</v>
      </c>
      <c r="P92" s="3" t="str">
        <f>"CT071307                      "</f>
        <v xml:space="preserve">CT071307                      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29.89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3">
        <v>0</v>
      </c>
      <c r="BD92" s="3">
        <v>0</v>
      </c>
      <c r="BE92" s="3">
        <v>0</v>
      </c>
      <c r="BF92" s="3">
        <v>0</v>
      </c>
      <c r="BG92" s="3">
        <v>0</v>
      </c>
      <c r="BH92" s="3">
        <v>1</v>
      </c>
      <c r="BI92" s="3">
        <v>3.8</v>
      </c>
      <c r="BJ92" s="3">
        <v>14.6</v>
      </c>
      <c r="BK92" s="3">
        <v>15</v>
      </c>
      <c r="BL92" s="3">
        <v>119.34</v>
      </c>
      <c r="BM92" s="3">
        <v>17.899999999999999</v>
      </c>
      <c r="BN92" s="3">
        <v>137.24</v>
      </c>
      <c r="BO92" s="3">
        <v>137.24</v>
      </c>
      <c r="BQ92" s="3" t="s">
        <v>484</v>
      </c>
      <c r="BR92" s="3" t="s">
        <v>84</v>
      </c>
      <c r="BS92" s="4">
        <v>44575</v>
      </c>
      <c r="BT92" s="5">
        <v>0.40069444444444446</v>
      </c>
      <c r="BU92" s="3" t="s">
        <v>485</v>
      </c>
      <c r="BV92" s="3" t="s">
        <v>103</v>
      </c>
      <c r="BY92" s="3">
        <v>72758.399999999994</v>
      </c>
      <c r="CA92" s="3" t="s">
        <v>486</v>
      </c>
      <c r="CC92" s="3" t="s">
        <v>482</v>
      </c>
      <c r="CD92" s="3">
        <v>1449</v>
      </c>
      <c r="CE92" s="3" t="s">
        <v>86</v>
      </c>
      <c r="CF92" s="4">
        <v>44576</v>
      </c>
      <c r="CI92" s="3">
        <v>2</v>
      </c>
      <c r="CJ92" s="3">
        <v>2</v>
      </c>
      <c r="CK92" s="3">
        <v>41</v>
      </c>
      <c r="CL92" s="3" t="s">
        <v>87</v>
      </c>
    </row>
    <row r="93" spans="1:90" x14ac:dyDescent="0.2">
      <c r="A93" s="3" t="s">
        <v>72</v>
      </c>
      <c r="B93" s="3" t="s">
        <v>73</v>
      </c>
      <c r="C93" s="3" t="s">
        <v>74</v>
      </c>
      <c r="E93" s="3" t="str">
        <f>"GAB2007685"</f>
        <v>GAB2007685</v>
      </c>
      <c r="F93" s="4">
        <v>44573</v>
      </c>
      <c r="G93" s="3">
        <v>202207</v>
      </c>
      <c r="H93" s="3" t="s">
        <v>75</v>
      </c>
      <c r="I93" s="3" t="s">
        <v>76</v>
      </c>
      <c r="J93" s="3" t="s">
        <v>77</v>
      </c>
      <c r="K93" s="3" t="s">
        <v>78</v>
      </c>
      <c r="L93" s="3" t="s">
        <v>120</v>
      </c>
      <c r="M93" s="3" t="s">
        <v>121</v>
      </c>
      <c r="N93" s="3" t="s">
        <v>487</v>
      </c>
      <c r="O93" s="3" t="s">
        <v>82</v>
      </c>
      <c r="P93" s="3" t="str">
        <f>"006519 006518                 "</f>
        <v xml:space="preserve">006519 006518                 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29.89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0</v>
      </c>
      <c r="BF93" s="3">
        <v>0</v>
      </c>
      <c r="BG93" s="3">
        <v>0</v>
      </c>
      <c r="BH93" s="3">
        <v>1</v>
      </c>
      <c r="BI93" s="3">
        <v>1.8</v>
      </c>
      <c r="BJ93" s="3">
        <v>6.3</v>
      </c>
      <c r="BK93" s="3">
        <v>7</v>
      </c>
      <c r="BL93" s="3">
        <v>119.34</v>
      </c>
      <c r="BM93" s="3">
        <v>17.899999999999999</v>
      </c>
      <c r="BN93" s="3">
        <v>137.24</v>
      </c>
      <c r="BO93" s="3">
        <v>137.24</v>
      </c>
      <c r="BQ93" s="3" t="s">
        <v>488</v>
      </c>
      <c r="BR93" s="3" t="s">
        <v>84</v>
      </c>
      <c r="BS93" s="4">
        <v>44574</v>
      </c>
      <c r="BT93" s="5">
        <v>0.46388888888888885</v>
      </c>
      <c r="BU93" s="3" t="s">
        <v>489</v>
      </c>
      <c r="BV93" s="3" t="s">
        <v>103</v>
      </c>
      <c r="BY93" s="3">
        <v>31468.560000000001</v>
      </c>
      <c r="CA93" s="3" t="s">
        <v>490</v>
      </c>
      <c r="CC93" s="3" t="s">
        <v>121</v>
      </c>
      <c r="CD93" s="3">
        <v>6529</v>
      </c>
      <c r="CE93" s="3" t="s">
        <v>86</v>
      </c>
      <c r="CF93" s="4">
        <v>44574</v>
      </c>
      <c r="CI93" s="3">
        <v>1</v>
      </c>
      <c r="CJ93" s="3">
        <v>1</v>
      </c>
      <c r="CK93" s="3">
        <v>41</v>
      </c>
      <c r="CL93" s="3" t="s">
        <v>87</v>
      </c>
    </row>
    <row r="94" spans="1:90" x14ac:dyDescent="0.2">
      <c r="A94" s="3" t="s">
        <v>72</v>
      </c>
      <c r="B94" s="3" t="s">
        <v>73</v>
      </c>
      <c r="C94" s="3" t="s">
        <v>74</v>
      </c>
      <c r="E94" s="3" t="str">
        <f>"GAB2007684"</f>
        <v>GAB2007684</v>
      </c>
      <c r="F94" s="4">
        <v>44573</v>
      </c>
      <c r="G94" s="3">
        <v>202207</v>
      </c>
      <c r="H94" s="3" t="s">
        <v>75</v>
      </c>
      <c r="I94" s="3" t="s">
        <v>76</v>
      </c>
      <c r="J94" s="3" t="s">
        <v>77</v>
      </c>
      <c r="K94" s="3" t="s">
        <v>78</v>
      </c>
      <c r="L94" s="3" t="s">
        <v>92</v>
      </c>
      <c r="M94" s="3" t="s">
        <v>93</v>
      </c>
      <c r="N94" s="3" t="s">
        <v>96</v>
      </c>
      <c r="O94" s="3" t="s">
        <v>82</v>
      </c>
      <c r="P94" s="3" t="str">
        <f>"CT071304                      "</f>
        <v xml:space="preserve">CT071304                      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29.89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3">
        <v>0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3">
        <v>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3">
        <v>0</v>
      </c>
      <c r="BD94" s="3">
        <v>0</v>
      </c>
      <c r="BE94" s="3">
        <v>0</v>
      </c>
      <c r="BF94" s="3">
        <v>0</v>
      </c>
      <c r="BG94" s="3">
        <v>0</v>
      </c>
      <c r="BH94" s="3">
        <v>1</v>
      </c>
      <c r="BI94" s="3">
        <v>0.5</v>
      </c>
      <c r="BJ94" s="3">
        <v>2</v>
      </c>
      <c r="BK94" s="3">
        <v>2</v>
      </c>
      <c r="BL94" s="3">
        <v>119.34</v>
      </c>
      <c r="BM94" s="3">
        <v>17.899999999999999</v>
      </c>
      <c r="BN94" s="3">
        <v>137.24</v>
      </c>
      <c r="BO94" s="3">
        <v>137.24</v>
      </c>
      <c r="BQ94" s="3" t="s">
        <v>97</v>
      </c>
      <c r="BR94" s="3" t="s">
        <v>84</v>
      </c>
      <c r="BS94" s="4">
        <v>44575</v>
      </c>
      <c r="BT94" s="5">
        <v>0.57847222222222217</v>
      </c>
      <c r="BU94" s="3" t="s">
        <v>97</v>
      </c>
      <c r="BV94" s="3" t="s">
        <v>103</v>
      </c>
      <c r="BY94" s="3">
        <v>9954</v>
      </c>
      <c r="CC94" s="3" t="s">
        <v>93</v>
      </c>
      <c r="CD94" s="3">
        <v>157</v>
      </c>
      <c r="CE94" s="3" t="s">
        <v>86</v>
      </c>
      <c r="CF94" s="4">
        <v>44575</v>
      </c>
      <c r="CI94" s="3">
        <v>2</v>
      </c>
      <c r="CJ94" s="3">
        <v>2</v>
      </c>
      <c r="CK94" s="3">
        <v>41</v>
      </c>
      <c r="CL94" s="3" t="s">
        <v>87</v>
      </c>
    </row>
    <row r="95" spans="1:90" x14ac:dyDescent="0.2">
      <c r="A95" s="3" t="s">
        <v>72</v>
      </c>
      <c r="B95" s="3" t="s">
        <v>73</v>
      </c>
      <c r="C95" s="3" t="s">
        <v>74</v>
      </c>
      <c r="E95" s="3" t="str">
        <f>"GAB2007687"</f>
        <v>GAB2007687</v>
      </c>
      <c r="F95" s="4">
        <v>44573</v>
      </c>
      <c r="G95" s="3">
        <v>202207</v>
      </c>
      <c r="H95" s="3" t="s">
        <v>75</v>
      </c>
      <c r="I95" s="3" t="s">
        <v>76</v>
      </c>
      <c r="J95" s="3" t="s">
        <v>77</v>
      </c>
      <c r="K95" s="3" t="s">
        <v>78</v>
      </c>
      <c r="L95" s="3" t="s">
        <v>303</v>
      </c>
      <c r="M95" s="3" t="s">
        <v>304</v>
      </c>
      <c r="N95" s="3" t="s">
        <v>491</v>
      </c>
      <c r="O95" s="3" t="s">
        <v>82</v>
      </c>
      <c r="P95" s="3" t="str">
        <f>"CT071306                      "</f>
        <v xml:space="preserve">CT071306                      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29.89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0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v>0</v>
      </c>
      <c r="BE95" s="3">
        <v>0</v>
      </c>
      <c r="BF95" s="3">
        <v>0</v>
      </c>
      <c r="BG95" s="3">
        <v>0</v>
      </c>
      <c r="BH95" s="3">
        <v>1</v>
      </c>
      <c r="BI95" s="3">
        <v>2.8</v>
      </c>
      <c r="BJ95" s="3">
        <v>13</v>
      </c>
      <c r="BK95" s="3">
        <v>13</v>
      </c>
      <c r="BL95" s="3">
        <v>119.34</v>
      </c>
      <c r="BM95" s="3">
        <v>17.899999999999999</v>
      </c>
      <c r="BN95" s="3">
        <v>137.24</v>
      </c>
      <c r="BO95" s="3">
        <v>137.24</v>
      </c>
      <c r="BQ95" s="3" t="s">
        <v>492</v>
      </c>
      <c r="BR95" s="3" t="s">
        <v>84</v>
      </c>
      <c r="BS95" s="4">
        <v>44575</v>
      </c>
      <c r="BT95" s="5">
        <v>0.4548611111111111</v>
      </c>
      <c r="BU95" s="3" t="s">
        <v>493</v>
      </c>
      <c r="BV95" s="3" t="s">
        <v>103</v>
      </c>
      <c r="BY95" s="3">
        <v>64840.160000000003</v>
      </c>
      <c r="CA95" s="3" t="s">
        <v>308</v>
      </c>
      <c r="CC95" s="3" t="s">
        <v>304</v>
      </c>
      <c r="CD95" s="3">
        <v>1200</v>
      </c>
      <c r="CE95" s="3" t="s">
        <v>86</v>
      </c>
      <c r="CF95" s="4">
        <v>44575</v>
      </c>
      <c r="CI95" s="3">
        <v>3</v>
      </c>
      <c r="CJ95" s="3">
        <v>2</v>
      </c>
      <c r="CK95" s="3">
        <v>41</v>
      </c>
      <c r="CL95" s="3" t="s">
        <v>87</v>
      </c>
    </row>
    <row r="96" spans="1:90" x14ac:dyDescent="0.2">
      <c r="A96" s="3" t="s">
        <v>72</v>
      </c>
      <c r="B96" s="3" t="s">
        <v>73</v>
      </c>
      <c r="C96" s="3" t="s">
        <v>74</v>
      </c>
      <c r="E96" s="3" t="str">
        <f>"GAB2007688"</f>
        <v>GAB2007688</v>
      </c>
      <c r="F96" s="4">
        <v>44573</v>
      </c>
      <c r="G96" s="3">
        <v>202207</v>
      </c>
      <c r="H96" s="3" t="s">
        <v>75</v>
      </c>
      <c r="I96" s="3" t="s">
        <v>76</v>
      </c>
      <c r="J96" s="3" t="s">
        <v>77</v>
      </c>
      <c r="K96" s="3" t="s">
        <v>78</v>
      </c>
      <c r="L96" s="3" t="s">
        <v>105</v>
      </c>
      <c r="M96" s="3" t="s">
        <v>106</v>
      </c>
      <c r="N96" s="3" t="s">
        <v>213</v>
      </c>
      <c r="O96" s="3" t="s">
        <v>82</v>
      </c>
      <c r="P96" s="3" t="str">
        <f>"CT071240                      "</f>
        <v xml:space="preserve">CT071240                      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29.89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v>0</v>
      </c>
      <c r="BE96" s="3">
        <v>0</v>
      </c>
      <c r="BF96" s="3">
        <v>0</v>
      </c>
      <c r="BG96" s="3">
        <v>0</v>
      </c>
      <c r="BH96" s="3">
        <v>1</v>
      </c>
      <c r="BI96" s="3">
        <v>3.5</v>
      </c>
      <c r="BJ96" s="3">
        <v>3.5</v>
      </c>
      <c r="BK96" s="3">
        <v>4</v>
      </c>
      <c r="BL96" s="3">
        <v>119.34</v>
      </c>
      <c r="BM96" s="3">
        <v>17.899999999999999</v>
      </c>
      <c r="BN96" s="3">
        <v>137.24</v>
      </c>
      <c r="BO96" s="3">
        <v>137.24</v>
      </c>
      <c r="BQ96" s="3" t="s">
        <v>494</v>
      </c>
      <c r="BR96" s="3" t="s">
        <v>84</v>
      </c>
      <c r="BS96" s="4">
        <v>44575</v>
      </c>
      <c r="BT96" s="5">
        <v>0.41666666666666669</v>
      </c>
      <c r="BU96" s="3" t="s">
        <v>495</v>
      </c>
      <c r="BV96" s="3" t="s">
        <v>103</v>
      </c>
      <c r="BY96" s="3">
        <v>17463.599999999999</v>
      </c>
      <c r="CC96" s="3" t="s">
        <v>106</v>
      </c>
      <c r="CD96" s="3">
        <v>2193</v>
      </c>
      <c r="CE96" s="3" t="s">
        <v>86</v>
      </c>
      <c r="CF96" s="4">
        <v>44575</v>
      </c>
      <c r="CI96" s="3">
        <v>2</v>
      </c>
      <c r="CJ96" s="3">
        <v>2</v>
      </c>
      <c r="CK96" s="3">
        <v>41</v>
      </c>
      <c r="CL96" s="3" t="s">
        <v>87</v>
      </c>
    </row>
    <row r="97" spans="1:90" x14ac:dyDescent="0.2">
      <c r="A97" s="3" t="s">
        <v>72</v>
      </c>
      <c r="B97" s="3" t="s">
        <v>73</v>
      </c>
      <c r="C97" s="3" t="s">
        <v>74</v>
      </c>
      <c r="E97" s="3" t="str">
        <f>"GAB2007696"</f>
        <v>GAB2007696</v>
      </c>
      <c r="F97" s="4">
        <v>44574</v>
      </c>
      <c r="G97" s="3">
        <v>202207</v>
      </c>
      <c r="H97" s="3" t="s">
        <v>75</v>
      </c>
      <c r="I97" s="3" t="s">
        <v>76</v>
      </c>
      <c r="J97" s="3" t="s">
        <v>77</v>
      </c>
      <c r="K97" s="3" t="s">
        <v>78</v>
      </c>
      <c r="L97" s="3" t="s">
        <v>252</v>
      </c>
      <c r="M97" s="3" t="s">
        <v>253</v>
      </c>
      <c r="N97" s="3" t="s">
        <v>254</v>
      </c>
      <c r="O97" s="3" t="s">
        <v>112</v>
      </c>
      <c r="P97" s="3" t="str">
        <f>"CT071317                      "</f>
        <v xml:space="preserve">CT071317                      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36.71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3">
        <v>0</v>
      </c>
      <c r="BD97" s="3">
        <v>0</v>
      </c>
      <c r="BE97" s="3">
        <v>0</v>
      </c>
      <c r="BF97" s="3">
        <v>0</v>
      </c>
      <c r="BG97" s="3">
        <v>0</v>
      </c>
      <c r="BH97" s="3">
        <v>1</v>
      </c>
      <c r="BI97" s="3">
        <v>0.3</v>
      </c>
      <c r="BJ97" s="3">
        <v>2.5</v>
      </c>
      <c r="BK97" s="3">
        <v>2.5</v>
      </c>
      <c r="BL97" s="3">
        <v>140.12</v>
      </c>
      <c r="BM97" s="3">
        <v>21.02</v>
      </c>
      <c r="BN97" s="3">
        <v>161.13999999999999</v>
      </c>
      <c r="BO97" s="3">
        <v>161.13999999999999</v>
      </c>
      <c r="BQ97" s="3" t="s">
        <v>255</v>
      </c>
      <c r="BR97" s="3" t="s">
        <v>84</v>
      </c>
      <c r="BS97" s="4">
        <v>44575</v>
      </c>
      <c r="BT97" s="5">
        <v>0.48402777777777778</v>
      </c>
      <c r="BU97" s="3" t="s">
        <v>496</v>
      </c>
      <c r="BV97" s="3" t="s">
        <v>87</v>
      </c>
      <c r="BW97" s="3" t="s">
        <v>257</v>
      </c>
      <c r="BX97" s="3" t="s">
        <v>258</v>
      </c>
      <c r="BY97" s="3">
        <v>12646.76</v>
      </c>
      <c r="BZ97" s="3" t="s">
        <v>124</v>
      </c>
      <c r="CA97" s="3" t="s">
        <v>259</v>
      </c>
      <c r="CC97" s="3" t="s">
        <v>253</v>
      </c>
      <c r="CD97" s="3">
        <v>9459</v>
      </c>
      <c r="CE97" s="3" t="s">
        <v>497</v>
      </c>
      <c r="CF97" s="4">
        <v>44575</v>
      </c>
      <c r="CI97" s="3">
        <v>1</v>
      </c>
      <c r="CJ97" s="3">
        <v>1</v>
      </c>
      <c r="CK97" s="3">
        <v>23</v>
      </c>
      <c r="CL97" s="3" t="s">
        <v>87</v>
      </c>
    </row>
    <row r="98" spans="1:90" x14ac:dyDescent="0.2">
      <c r="A98" s="3" t="s">
        <v>72</v>
      </c>
      <c r="B98" s="3" t="s">
        <v>73</v>
      </c>
      <c r="C98" s="3" t="s">
        <v>74</v>
      </c>
      <c r="E98" s="3" t="str">
        <f>"GAB2007717"</f>
        <v>GAB2007717</v>
      </c>
      <c r="F98" s="4">
        <v>44574</v>
      </c>
      <c r="G98" s="3">
        <v>202207</v>
      </c>
      <c r="H98" s="3" t="s">
        <v>75</v>
      </c>
      <c r="I98" s="3" t="s">
        <v>76</v>
      </c>
      <c r="J98" s="3" t="s">
        <v>77</v>
      </c>
      <c r="K98" s="3" t="s">
        <v>78</v>
      </c>
      <c r="L98" s="3" t="s">
        <v>207</v>
      </c>
      <c r="M98" s="3" t="s">
        <v>208</v>
      </c>
      <c r="N98" s="3" t="s">
        <v>385</v>
      </c>
      <c r="O98" s="3" t="s">
        <v>82</v>
      </c>
      <c r="P98" s="3" t="str">
        <f>"CT071334                      "</f>
        <v xml:space="preserve">CT071334                      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29.89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0</v>
      </c>
      <c r="BE98" s="3">
        <v>0</v>
      </c>
      <c r="BF98" s="3">
        <v>0</v>
      </c>
      <c r="BG98" s="3">
        <v>0</v>
      </c>
      <c r="BH98" s="3">
        <v>1</v>
      </c>
      <c r="BI98" s="3">
        <v>3.6</v>
      </c>
      <c r="BJ98" s="3">
        <v>12.9</v>
      </c>
      <c r="BK98" s="3">
        <v>13</v>
      </c>
      <c r="BL98" s="3">
        <v>119.34</v>
      </c>
      <c r="BM98" s="3">
        <v>17.899999999999999</v>
      </c>
      <c r="BN98" s="3">
        <v>137.24</v>
      </c>
      <c r="BO98" s="3">
        <v>137.24</v>
      </c>
      <c r="BQ98" s="3" t="s">
        <v>386</v>
      </c>
      <c r="BR98" s="3" t="s">
        <v>84</v>
      </c>
      <c r="BS98" s="4">
        <v>44578</v>
      </c>
      <c r="BT98" s="5">
        <v>0.33680555555555558</v>
      </c>
      <c r="BU98" s="3" t="s">
        <v>387</v>
      </c>
      <c r="BV98" s="3" t="s">
        <v>103</v>
      </c>
      <c r="BY98" s="3">
        <v>64568.7</v>
      </c>
      <c r="CA98" s="3" t="s">
        <v>388</v>
      </c>
      <c r="CC98" s="3" t="s">
        <v>208</v>
      </c>
      <c r="CD98" s="3">
        <v>2194</v>
      </c>
      <c r="CE98" s="3" t="s">
        <v>86</v>
      </c>
      <c r="CF98" s="4">
        <v>44578</v>
      </c>
      <c r="CI98" s="3">
        <v>2</v>
      </c>
      <c r="CJ98" s="3">
        <v>2</v>
      </c>
      <c r="CK98" s="3">
        <v>41</v>
      </c>
      <c r="CL98" s="3" t="s">
        <v>87</v>
      </c>
    </row>
    <row r="99" spans="1:90" x14ac:dyDescent="0.2">
      <c r="A99" s="3" t="s">
        <v>72</v>
      </c>
      <c r="B99" s="3" t="s">
        <v>73</v>
      </c>
      <c r="C99" s="3" t="s">
        <v>74</v>
      </c>
      <c r="E99" s="3" t="str">
        <f>"GAB2007697"</f>
        <v>GAB2007697</v>
      </c>
      <c r="F99" s="4">
        <v>44574</v>
      </c>
      <c r="G99" s="3">
        <v>202207</v>
      </c>
      <c r="H99" s="3" t="s">
        <v>75</v>
      </c>
      <c r="I99" s="3" t="s">
        <v>76</v>
      </c>
      <c r="J99" s="3" t="s">
        <v>77</v>
      </c>
      <c r="K99" s="3" t="s">
        <v>78</v>
      </c>
      <c r="L99" s="3" t="s">
        <v>75</v>
      </c>
      <c r="M99" s="3" t="s">
        <v>76</v>
      </c>
      <c r="N99" s="3" t="s">
        <v>438</v>
      </c>
      <c r="O99" s="3" t="s">
        <v>112</v>
      </c>
      <c r="P99" s="3" t="str">
        <f>"CT071325                      "</f>
        <v xml:space="preserve">CT071325                      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12.07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0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3">
        <v>0</v>
      </c>
      <c r="BD99" s="3">
        <v>0</v>
      </c>
      <c r="BE99" s="3">
        <v>0</v>
      </c>
      <c r="BF99" s="3">
        <v>0</v>
      </c>
      <c r="BG99" s="3">
        <v>0</v>
      </c>
      <c r="BH99" s="3">
        <v>1</v>
      </c>
      <c r="BI99" s="3">
        <v>0.2</v>
      </c>
      <c r="BJ99" s="3">
        <v>2.2000000000000002</v>
      </c>
      <c r="BK99" s="3">
        <v>2.5</v>
      </c>
      <c r="BL99" s="3">
        <v>46.08</v>
      </c>
      <c r="BM99" s="3">
        <v>6.91</v>
      </c>
      <c r="BN99" s="3">
        <v>52.99</v>
      </c>
      <c r="BO99" s="3">
        <v>52.99</v>
      </c>
      <c r="BQ99" s="3" t="s">
        <v>439</v>
      </c>
      <c r="BR99" s="3" t="s">
        <v>84</v>
      </c>
      <c r="BS99" s="4">
        <v>44575</v>
      </c>
      <c r="BT99" s="5">
        <v>0.43124999999999997</v>
      </c>
      <c r="BU99" s="3" t="s">
        <v>241</v>
      </c>
      <c r="BV99" s="3" t="s">
        <v>103</v>
      </c>
      <c r="BY99" s="3">
        <v>11210.22</v>
      </c>
      <c r="BZ99" s="3" t="s">
        <v>124</v>
      </c>
      <c r="CA99" s="3" t="s">
        <v>232</v>
      </c>
      <c r="CC99" s="3" t="s">
        <v>76</v>
      </c>
      <c r="CD99" s="3">
        <v>7800</v>
      </c>
      <c r="CE99" s="3" t="s">
        <v>335</v>
      </c>
      <c r="CF99" s="4">
        <v>44578</v>
      </c>
      <c r="CI99" s="3">
        <v>1</v>
      </c>
      <c r="CJ99" s="3">
        <v>1</v>
      </c>
      <c r="CK99" s="3">
        <v>22</v>
      </c>
      <c r="CL99" s="3" t="s">
        <v>87</v>
      </c>
    </row>
    <row r="100" spans="1:90" x14ac:dyDescent="0.2">
      <c r="A100" s="3" t="s">
        <v>72</v>
      </c>
      <c r="B100" s="3" t="s">
        <v>73</v>
      </c>
      <c r="C100" s="3" t="s">
        <v>74</v>
      </c>
      <c r="E100" s="3" t="str">
        <f>"GAB2007714"</f>
        <v>GAB2007714</v>
      </c>
      <c r="F100" s="4">
        <v>44574</v>
      </c>
      <c r="G100" s="3">
        <v>202207</v>
      </c>
      <c r="H100" s="3" t="s">
        <v>75</v>
      </c>
      <c r="I100" s="3" t="s">
        <v>76</v>
      </c>
      <c r="J100" s="3" t="s">
        <v>77</v>
      </c>
      <c r="K100" s="3" t="s">
        <v>78</v>
      </c>
      <c r="L100" s="3" t="s">
        <v>92</v>
      </c>
      <c r="M100" s="3" t="s">
        <v>93</v>
      </c>
      <c r="N100" s="3" t="s">
        <v>144</v>
      </c>
      <c r="O100" s="3" t="s">
        <v>82</v>
      </c>
      <c r="P100" s="3" t="str">
        <f>"ATT:DUDU                      "</f>
        <v xml:space="preserve">ATT:DUDU                      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29.89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0</v>
      </c>
      <c r="BE100" s="3">
        <v>0</v>
      </c>
      <c r="BF100" s="3">
        <v>0</v>
      </c>
      <c r="BG100" s="3">
        <v>0</v>
      </c>
      <c r="BH100" s="3">
        <v>1</v>
      </c>
      <c r="BI100" s="3">
        <v>0.5</v>
      </c>
      <c r="BJ100" s="3">
        <v>2.9</v>
      </c>
      <c r="BK100" s="3">
        <v>3</v>
      </c>
      <c r="BL100" s="3">
        <v>119.34</v>
      </c>
      <c r="BM100" s="3">
        <v>17.899999999999999</v>
      </c>
      <c r="BN100" s="3">
        <v>137.24</v>
      </c>
      <c r="BO100" s="3">
        <v>137.24</v>
      </c>
      <c r="BQ100" s="3" t="s">
        <v>354</v>
      </c>
      <c r="BR100" s="3" t="s">
        <v>84</v>
      </c>
      <c r="BS100" s="4">
        <v>44578</v>
      </c>
      <c r="BT100" s="5">
        <v>0.46875</v>
      </c>
      <c r="BU100" s="3" t="s">
        <v>450</v>
      </c>
      <c r="BV100" s="3" t="s">
        <v>103</v>
      </c>
      <c r="BY100" s="3">
        <v>14515.62</v>
      </c>
      <c r="CA100" s="3" t="s">
        <v>451</v>
      </c>
      <c r="CC100" s="3" t="s">
        <v>93</v>
      </c>
      <c r="CD100" s="3">
        <v>157</v>
      </c>
      <c r="CE100" s="3" t="s">
        <v>86</v>
      </c>
      <c r="CF100" s="4">
        <v>44578</v>
      </c>
      <c r="CI100" s="3">
        <v>2</v>
      </c>
      <c r="CJ100" s="3">
        <v>2</v>
      </c>
      <c r="CK100" s="3">
        <v>41</v>
      </c>
      <c r="CL100" s="3" t="s">
        <v>87</v>
      </c>
    </row>
    <row r="101" spans="1:90" x14ac:dyDescent="0.2">
      <c r="A101" s="3" t="s">
        <v>72</v>
      </c>
      <c r="B101" s="3" t="s">
        <v>73</v>
      </c>
      <c r="C101" s="3" t="s">
        <v>74</v>
      </c>
      <c r="E101" s="3" t="str">
        <f>"GAB2007698"</f>
        <v>GAB2007698</v>
      </c>
      <c r="F101" s="4">
        <v>44574</v>
      </c>
      <c r="G101" s="3">
        <v>202207</v>
      </c>
      <c r="H101" s="3" t="s">
        <v>75</v>
      </c>
      <c r="I101" s="3" t="s">
        <v>76</v>
      </c>
      <c r="J101" s="3" t="s">
        <v>77</v>
      </c>
      <c r="K101" s="3" t="s">
        <v>78</v>
      </c>
      <c r="L101" s="3" t="s">
        <v>75</v>
      </c>
      <c r="M101" s="3" t="s">
        <v>76</v>
      </c>
      <c r="N101" s="3" t="s">
        <v>498</v>
      </c>
      <c r="O101" s="3" t="s">
        <v>112</v>
      </c>
      <c r="P101" s="3" t="str">
        <f>"CT071324                      "</f>
        <v xml:space="preserve">CT071324                      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12.07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v>0</v>
      </c>
      <c r="BE101" s="3">
        <v>0</v>
      </c>
      <c r="BF101" s="3">
        <v>0</v>
      </c>
      <c r="BG101" s="3">
        <v>0</v>
      </c>
      <c r="BH101" s="3">
        <v>1</v>
      </c>
      <c r="BI101" s="3">
        <v>0.2</v>
      </c>
      <c r="BJ101" s="3">
        <v>2.7</v>
      </c>
      <c r="BK101" s="3">
        <v>3</v>
      </c>
      <c r="BL101" s="3">
        <v>46.08</v>
      </c>
      <c r="BM101" s="3">
        <v>6.91</v>
      </c>
      <c r="BN101" s="3">
        <v>52.99</v>
      </c>
      <c r="BO101" s="3">
        <v>52.99</v>
      </c>
      <c r="BQ101" s="3" t="s">
        <v>190</v>
      </c>
      <c r="BR101" s="3" t="s">
        <v>84</v>
      </c>
      <c r="BS101" s="4">
        <v>44575</v>
      </c>
      <c r="BT101" s="5">
        <v>0.45277777777777778</v>
      </c>
      <c r="BU101" s="3" t="s">
        <v>499</v>
      </c>
      <c r="BV101" s="3" t="s">
        <v>87</v>
      </c>
      <c r="BW101" s="3" t="s">
        <v>278</v>
      </c>
      <c r="BX101" s="3" t="s">
        <v>279</v>
      </c>
      <c r="BY101" s="3">
        <v>13386</v>
      </c>
      <c r="BZ101" s="3" t="s">
        <v>124</v>
      </c>
      <c r="CA101" s="3" t="s">
        <v>500</v>
      </c>
      <c r="CC101" s="3" t="s">
        <v>76</v>
      </c>
      <c r="CD101" s="3">
        <v>7506</v>
      </c>
      <c r="CE101" s="3" t="s">
        <v>335</v>
      </c>
      <c r="CF101" s="4">
        <v>44578</v>
      </c>
      <c r="CI101" s="3">
        <v>1</v>
      </c>
      <c r="CJ101" s="3">
        <v>1</v>
      </c>
      <c r="CK101" s="3">
        <v>22</v>
      </c>
      <c r="CL101" s="3" t="s">
        <v>87</v>
      </c>
    </row>
    <row r="102" spans="1:90" x14ac:dyDescent="0.2">
      <c r="A102" s="3" t="s">
        <v>72</v>
      </c>
      <c r="B102" s="3" t="s">
        <v>73</v>
      </c>
      <c r="C102" s="3" t="s">
        <v>74</v>
      </c>
      <c r="E102" s="3" t="str">
        <f>"GAB2007700"</f>
        <v>GAB2007700</v>
      </c>
      <c r="F102" s="4">
        <v>44574</v>
      </c>
      <c r="G102" s="3">
        <v>202207</v>
      </c>
      <c r="H102" s="3" t="s">
        <v>75</v>
      </c>
      <c r="I102" s="3" t="s">
        <v>76</v>
      </c>
      <c r="J102" s="3" t="s">
        <v>77</v>
      </c>
      <c r="K102" s="3" t="s">
        <v>78</v>
      </c>
      <c r="L102" s="3" t="s">
        <v>303</v>
      </c>
      <c r="M102" s="3" t="s">
        <v>304</v>
      </c>
      <c r="N102" s="3" t="s">
        <v>501</v>
      </c>
      <c r="O102" s="3" t="s">
        <v>82</v>
      </c>
      <c r="P102" s="3" t="str">
        <f>"CT071297                      "</f>
        <v xml:space="preserve">CT071297                      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29.89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0</v>
      </c>
      <c r="BE102" s="3">
        <v>0</v>
      </c>
      <c r="BF102" s="3">
        <v>0</v>
      </c>
      <c r="BG102" s="3">
        <v>0</v>
      </c>
      <c r="BH102" s="3">
        <v>2</v>
      </c>
      <c r="BI102" s="3">
        <v>2</v>
      </c>
      <c r="BJ102" s="3">
        <v>7.3</v>
      </c>
      <c r="BK102" s="3">
        <v>8</v>
      </c>
      <c r="BL102" s="3">
        <v>119.34</v>
      </c>
      <c r="BM102" s="3">
        <v>17.899999999999999</v>
      </c>
      <c r="BN102" s="3">
        <v>137.24</v>
      </c>
      <c r="BO102" s="3">
        <v>137.24</v>
      </c>
      <c r="BQ102" s="3" t="s">
        <v>502</v>
      </c>
      <c r="BR102" s="3" t="s">
        <v>84</v>
      </c>
      <c r="BS102" s="4">
        <v>44579</v>
      </c>
      <c r="BT102" s="5">
        <v>0.5</v>
      </c>
      <c r="BU102" s="3" t="s">
        <v>503</v>
      </c>
      <c r="BV102" s="3" t="s">
        <v>103</v>
      </c>
      <c r="BY102" s="3">
        <v>36516.1</v>
      </c>
      <c r="CA102" s="3" t="s">
        <v>504</v>
      </c>
      <c r="CC102" s="3" t="s">
        <v>304</v>
      </c>
      <c r="CD102" s="3">
        <v>1200</v>
      </c>
      <c r="CE102" s="3" t="s">
        <v>86</v>
      </c>
      <c r="CF102" s="4">
        <v>44579</v>
      </c>
      <c r="CI102" s="3">
        <v>3</v>
      </c>
      <c r="CJ102" s="3">
        <v>3</v>
      </c>
      <c r="CK102" s="3">
        <v>41</v>
      </c>
      <c r="CL102" s="3" t="s">
        <v>87</v>
      </c>
    </row>
    <row r="103" spans="1:90" x14ac:dyDescent="0.2">
      <c r="A103" s="3" t="s">
        <v>72</v>
      </c>
      <c r="B103" s="3" t="s">
        <v>73</v>
      </c>
      <c r="C103" s="3" t="s">
        <v>74</v>
      </c>
      <c r="E103" s="3" t="str">
        <f>"GAB2007703"</f>
        <v>GAB2007703</v>
      </c>
      <c r="F103" s="4">
        <v>44574</v>
      </c>
      <c r="G103" s="3">
        <v>202207</v>
      </c>
      <c r="H103" s="3" t="s">
        <v>75</v>
      </c>
      <c r="I103" s="3" t="s">
        <v>76</v>
      </c>
      <c r="J103" s="3" t="s">
        <v>77</v>
      </c>
      <c r="K103" s="3" t="s">
        <v>78</v>
      </c>
      <c r="L103" s="3" t="s">
        <v>133</v>
      </c>
      <c r="M103" s="3" t="s">
        <v>134</v>
      </c>
      <c r="N103" s="3" t="s">
        <v>505</v>
      </c>
      <c r="O103" s="3" t="s">
        <v>112</v>
      </c>
      <c r="P103" s="3" t="str">
        <f>"006529                        "</f>
        <v xml:space="preserve">006529                        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19.32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  <c r="BE103" s="3">
        <v>0</v>
      </c>
      <c r="BF103" s="3">
        <v>0</v>
      </c>
      <c r="BG103" s="3">
        <v>0</v>
      </c>
      <c r="BH103" s="3">
        <v>1</v>
      </c>
      <c r="BI103" s="3">
        <v>0.2</v>
      </c>
      <c r="BJ103" s="3">
        <v>2.2999999999999998</v>
      </c>
      <c r="BK103" s="3">
        <v>2.5</v>
      </c>
      <c r="BL103" s="3">
        <v>73.739999999999995</v>
      </c>
      <c r="BM103" s="3">
        <v>11.06</v>
      </c>
      <c r="BN103" s="3">
        <v>84.8</v>
      </c>
      <c r="BO103" s="3">
        <v>84.8</v>
      </c>
      <c r="BQ103" s="3" t="s">
        <v>506</v>
      </c>
      <c r="BR103" s="3" t="s">
        <v>84</v>
      </c>
      <c r="BS103" s="4">
        <v>44575</v>
      </c>
      <c r="BT103" s="5">
        <v>0.3666666666666667</v>
      </c>
      <c r="BU103" s="3" t="s">
        <v>507</v>
      </c>
      <c r="BV103" s="3" t="s">
        <v>103</v>
      </c>
      <c r="BY103" s="3">
        <v>11723.6</v>
      </c>
      <c r="BZ103" s="3" t="s">
        <v>124</v>
      </c>
      <c r="CA103" s="3" t="s">
        <v>508</v>
      </c>
      <c r="CC103" s="3" t="s">
        <v>134</v>
      </c>
      <c r="CD103" s="3">
        <v>1724</v>
      </c>
      <c r="CE103" s="3" t="s">
        <v>125</v>
      </c>
      <c r="CF103" s="4">
        <v>44576</v>
      </c>
      <c r="CI103" s="3">
        <v>1</v>
      </c>
      <c r="CJ103" s="3">
        <v>1</v>
      </c>
      <c r="CK103" s="3">
        <v>21</v>
      </c>
      <c r="CL103" s="3" t="s">
        <v>87</v>
      </c>
    </row>
    <row r="104" spans="1:90" x14ac:dyDescent="0.2">
      <c r="A104" s="3" t="s">
        <v>72</v>
      </c>
      <c r="B104" s="3" t="s">
        <v>73</v>
      </c>
      <c r="C104" s="3" t="s">
        <v>74</v>
      </c>
      <c r="E104" s="3" t="str">
        <f>"GAB2007695"</f>
        <v>GAB2007695</v>
      </c>
      <c r="F104" s="4">
        <v>44574</v>
      </c>
      <c r="G104" s="3">
        <v>202207</v>
      </c>
      <c r="H104" s="3" t="s">
        <v>75</v>
      </c>
      <c r="I104" s="3" t="s">
        <v>76</v>
      </c>
      <c r="J104" s="3" t="s">
        <v>77</v>
      </c>
      <c r="K104" s="3" t="s">
        <v>78</v>
      </c>
      <c r="L104" s="3" t="s">
        <v>509</v>
      </c>
      <c r="M104" s="3" t="s">
        <v>510</v>
      </c>
      <c r="N104" s="3" t="s">
        <v>511</v>
      </c>
      <c r="O104" s="3" t="s">
        <v>82</v>
      </c>
      <c r="P104" s="3" t="str">
        <f>"CT071319                      "</f>
        <v xml:space="preserve">CT071319                      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42.16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v>0</v>
      </c>
      <c r="BA104" s="3">
        <v>0</v>
      </c>
      <c r="BB104" s="3">
        <v>0</v>
      </c>
      <c r="BC104" s="3">
        <v>0</v>
      </c>
      <c r="BD104" s="3">
        <v>0</v>
      </c>
      <c r="BE104" s="3">
        <v>0</v>
      </c>
      <c r="BF104" s="3">
        <v>0</v>
      </c>
      <c r="BG104" s="3">
        <v>0</v>
      </c>
      <c r="BH104" s="3">
        <v>1</v>
      </c>
      <c r="BI104" s="3">
        <v>0.3</v>
      </c>
      <c r="BJ104" s="3">
        <v>2.9</v>
      </c>
      <c r="BK104" s="3">
        <v>3</v>
      </c>
      <c r="BL104" s="3">
        <v>166.16</v>
      </c>
      <c r="BM104" s="3">
        <v>24.92</v>
      </c>
      <c r="BN104" s="3">
        <v>191.08</v>
      </c>
      <c r="BO104" s="3">
        <v>191.08</v>
      </c>
      <c r="BQ104" s="3" t="s">
        <v>512</v>
      </c>
      <c r="BR104" s="3" t="s">
        <v>84</v>
      </c>
      <c r="BS104" s="4">
        <v>44578</v>
      </c>
      <c r="BT104" s="5">
        <v>0.60069444444444442</v>
      </c>
      <c r="BU104" s="3" t="s">
        <v>513</v>
      </c>
      <c r="BV104" s="3" t="s">
        <v>103</v>
      </c>
      <c r="BY104" s="3">
        <v>14488.08</v>
      </c>
      <c r="CA104" s="3" t="s">
        <v>514</v>
      </c>
      <c r="CC104" s="3" t="s">
        <v>510</v>
      </c>
      <c r="CD104" s="3">
        <v>2740</v>
      </c>
      <c r="CE104" s="3" t="s">
        <v>86</v>
      </c>
      <c r="CF104" s="4">
        <v>44579</v>
      </c>
      <c r="CI104" s="3">
        <v>2</v>
      </c>
      <c r="CJ104" s="3">
        <v>2</v>
      </c>
      <c r="CK104" s="3">
        <v>43</v>
      </c>
      <c r="CL104" s="3" t="s">
        <v>87</v>
      </c>
    </row>
    <row r="105" spans="1:90" x14ac:dyDescent="0.2">
      <c r="A105" s="3" t="s">
        <v>72</v>
      </c>
      <c r="B105" s="3" t="s">
        <v>73</v>
      </c>
      <c r="C105" s="3" t="s">
        <v>74</v>
      </c>
      <c r="E105" s="3" t="str">
        <f>"GAB2007704"</f>
        <v>GAB2007704</v>
      </c>
      <c r="F105" s="4">
        <v>44574</v>
      </c>
      <c r="G105" s="3">
        <v>202207</v>
      </c>
      <c r="H105" s="3" t="s">
        <v>75</v>
      </c>
      <c r="I105" s="3" t="s">
        <v>76</v>
      </c>
      <c r="J105" s="3" t="s">
        <v>77</v>
      </c>
      <c r="K105" s="3" t="s">
        <v>78</v>
      </c>
      <c r="L105" s="3" t="s">
        <v>246</v>
      </c>
      <c r="M105" s="3" t="s">
        <v>247</v>
      </c>
      <c r="N105" s="3" t="s">
        <v>248</v>
      </c>
      <c r="O105" s="3" t="s">
        <v>112</v>
      </c>
      <c r="P105" s="3" t="str">
        <f>"CT071330                      "</f>
        <v xml:space="preserve">CT071330                      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12.07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0</v>
      </c>
      <c r="AS105" s="3">
        <v>0</v>
      </c>
      <c r="AT105" s="3">
        <v>0</v>
      </c>
      <c r="AU105" s="3">
        <v>0</v>
      </c>
      <c r="AV105" s="3">
        <v>0</v>
      </c>
      <c r="AW105" s="3">
        <v>0</v>
      </c>
      <c r="AX105" s="3">
        <v>0</v>
      </c>
      <c r="AY105" s="3">
        <v>0</v>
      </c>
      <c r="AZ105" s="3">
        <v>0</v>
      </c>
      <c r="BA105" s="3">
        <v>0</v>
      </c>
      <c r="BB105" s="3">
        <v>0</v>
      </c>
      <c r="BC105" s="3">
        <v>0</v>
      </c>
      <c r="BD105" s="3">
        <v>0</v>
      </c>
      <c r="BE105" s="3">
        <v>0</v>
      </c>
      <c r="BF105" s="3">
        <v>0</v>
      </c>
      <c r="BG105" s="3">
        <v>0</v>
      </c>
      <c r="BH105" s="3">
        <v>1</v>
      </c>
      <c r="BI105" s="3">
        <v>0.3</v>
      </c>
      <c r="BJ105" s="3">
        <v>2.7</v>
      </c>
      <c r="BK105" s="3">
        <v>3</v>
      </c>
      <c r="BL105" s="3">
        <v>46.08</v>
      </c>
      <c r="BM105" s="3">
        <v>6.91</v>
      </c>
      <c r="BN105" s="3">
        <v>52.99</v>
      </c>
      <c r="BO105" s="3">
        <v>52.99</v>
      </c>
      <c r="BQ105" s="3" t="s">
        <v>515</v>
      </c>
      <c r="BR105" s="3" t="s">
        <v>84</v>
      </c>
      <c r="BS105" s="4">
        <v>44575</v>
      </c>
      <c r="BT105" s="5">
        <v>0.55763888888888891</v>
      </c>
      <c r="BU105" s="3" t="s">
        <v>516</v>
      </c>
      <c r="BV105" s="3" t="s">
        <v>87</v>
      </c>
      <c r="BW105" s="3" t="s">
        <v>278</v>
      </c>
      <c r="BX105" s="3" t="s">
        <v>279</v>
      </c>
      <c r="BY105" s="3">
        <v>13469.78</v>
      </c>
      <c r="BZ105" s="3" t="s">
        <v>124</v>
      </c>
      <c r="CA105" s="3" t="s">
        <v>251</v>
      </c>
      <c r="CC105" s="3" t="s">
        <v>247</v>
      </c>
      <c r="CD105" s="3">
        <v>7600</v>
      </c>
      <c r="CE105" s="3" t="s">
        <v>137</v>
      </c>
      <c r="CF105" s="4">
        <v>44578</v>
      </c>
      <c r="CI105" s="3">
        <v>1</v>
      </c>
      <c r="CJ105" s="3">
        <v>1</v>
      </c>
      <c r="CK105" s="3">
        <v>22</v>
      </c>
      <c r="CL105" s="3" t="s">
        <v>87</v>
      </c>
    </row>
    <row r="106" spans="1:90" x14ac:dyDescent="0.2">
      <c r="A106" s="3" t="s">
        <v>72</v>
      </c>
      <c r="B106" s="3" t="s">
        <v>73</v>
      </c>
      <c r="C106" s="3" t="s">
        <v>74</v>
      </c>
      <c r="E106" s="3" t="str">
        <f>"009940857713"</f>
        <v>009940857713</v>
      </c>
      <c r="F106" s="4">
        <v>44573</v>
      </c>
      <c r="G106" s="3">
        <v>202207</v>
      </c>
      <c r="H106" s="3" t="s">
        <v>92</v>
      </c>
      <c r="I106" s="3" t="s">
        <v>93</v>
      </c>
      <c r="J106" s="3" t="s">
        <v>143</v>
      </c>
      <c r="K106" s="3" t="s">
        <v>78</v>
      </c>
      <c r="L106" s="3" t="s">
        <v>75</v>
      </c>
      <c r="M106" s="3" t="s">
        <v>76</v>
      </c>
      <c r="N106" s="3" t="s">
        <v>144</v>
      </c>
      <c r="O106" s="3" t="s">
        <v>82</v>
      </c>
      <c r="P106" s="3" t="str">
        <f>"NA                            "</f>
        <v xml:space="preserve">NA                            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210.97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>
        <v>0</v>
      </c>
      <c r="AS106" s="3">
        <v>0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3">
        <v>0</v>
      </c>
      <c r="BA106" s="3">
        <v>0</v>
      </c>
      <c r="BB106" s="3">
        <v>0</v>
      </c>
      <c r="BC106" s="3">
        <v>0</v>
      </c>
      <c r="BD106" s="3">
        <v>0</v>
      </c>
      <c r="BE106" s="3">
        <v>0</v>
      </c>
      <c r="BF106" s="3">
        <v>0</v>
      </c>
      <c r="BG106" s="3">
        <v>0</v>
      </c>
      <c r="BH106" s="3">
        <v>4</v>
      </c>
      <c r="BI106" s="3">
        <v>129</v>
      </c>
      <c r="BJ106" s="3">
        <v>161.4</v>
      </c>
      <c r="BK106" s="3">
        <v>162</v>
      </c>
      <c r="BL106" s="3">
        <v>810.51</v>
      </c>
      <c r="BM106" s="3">
        <v>121.58</v>
      </c>
      <c r="BN106" s="3">
        <v>932.09</v>
      </c>
      <c r="BO106" s="3">
        <v>932.09</v>
      </c>
      <c r="BQ106" s="3" t="s">
        <v>517</v>
      </c>
      <c r="BR106" s="3" t="s">
        <v>157</v>
      </c>
      <c r="BS106" s="4">
        <v>44578</v>
      </c>
      <c r="BT106" s="5">
        <v>0.49722222222222223</v>
      </c>
      <c r="BU106" s="3" t="s">
        <v>270</v>
      </c>
      <c r="BV106" s="3" t="s">
        <v>103</v>
      </c>
      <c r="BY106" s="3">
        <v>806890.67</v>
      </c>
      <c r="BZ106" s="3" t="s">
        <v>147</v>
      </c>
      <c r="CA106" s="3" t="s">
        <v>159</v>
      </c>
      <c r="CC106" s="3" t="s">
        <v>76</v>
      </c>
      <c r="CD106" s="3">
        <v>7460</v>
      </c>
      <c r="CE106" s="3" t="s">
        <v>86</v>
      </c>
      <c r="CF106" s="4">
        <v>44579</v>
      </c>
      <c r="CI106" s="3">
        <v>3</v>
      </c>
      <c r="CJ106" s="3">
        <v>3</v>
      </c>
      <c r="CK106" s="3">
        <v>41</v>
      </c>
      <c r="CL106" s="3" t="s">
        <v>87</v>
      </c>
    </row>
    <row r="107" spans="1:90" x14ac:dyDescent="0.2">
      <c r="A107" s="3" t="s">
        <v>72</v>
      </c>
      <c r="B107" s="3" t="s">
        <v>73</v>
      </c>
      <c r="C107" s="3" t="s">
        <v>74</v>
      </c>
      <c r="E107" s="3" t="str">
        <f>"GAB2007694"</f>
        <v>GAB2007694</v>
      </c>
      <c r="F107" s="4">
        <v>44574</v>
      </c>
      <c r="G107" s="3">
        <v>202207</v>
      </c>
      <c r="H107" s="3" t="s">
        <v>75</v>
      </c>
      <c r="I107" s="3" t="s">
        <v>76</v>
      </c>
      <c r="J107" s="3" t="s">
        <v>77</v>
      </c>
      <c r="K107" s="3" t="s">
        <v>78</v>
      </c>
      <c r="L107" s="3" t="s">
        <v>75</v>
      </c>
      <c r="M107" s="3" t="s">
        <v>76</v>
      </c>
      <c r="N107" s="3" t="s">
        <v>518</v>
      </c>
      <c r="O107" s="3" t="s">
        <v>112</v>
      </c>
      <c r="P107" s="3" t="str">
        <f>"CT071320                      "</f>
        <v xml:space="preserve">CT071320                      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12.07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v>0</v>
      </c>
      <c r="BE107" s="3">
        <v>0</v>
      </c>
      <c r="BF107" s="3">
        <v>0</v>
      </c>
      <c r="BG107" s="3">
        <v>0</v>
      </c>
      <c r="BH107" s="3">
        <v>1</v>
      </c>
      <c r="BI107" s="3">
        <v>0.3</v>
      </c>
      <c r="BJ107" s="3">
        <v>2.5</v>
      </c>
      <c r="BK107" s="3">
        <v>2.5</v>
      </c>
      <c r="BL107" s="3">
        <v>46.08</v>
      </c>
      <c r="BM107" s="3">
        <v>6.91</v>
      </c>
      <c r="BN107" s="3">
        <v>52.99</v>
      </c>
      <c r="BO107" s="3">
        <v>52.99</v>
      </c>
      <c r="BQ107" s="3" t="s">
        <v>519</v>
      </c>
      <c r="BR107" s="3" t="s">
        <v>84</v>
      </c>
      <c r="BS107" s="4">
        <v>44575</v>
      </c>
      <c r="BT107" s="5">
        <v>0.43055555555555558</v>
      </c>
      <c r="BU107" s="3" t="s">
        <v>520</v>
      </c>
      <c r="BV107" s="3" t="s">
        <v>103</v>
      </c>
      <c r="BY107" s="3">
        <v>12491.76</v>
      </c>
      <c r="BZ107" s="3" t="s">
        <v>124</v>
      </c>
      <c r="CA107" s="3" t="s">
        <v>469</v>
      </c>
      <c r="CC107" s="3" t="s">
        <v>76</v>
      </c>
      <c r="CD107" s="3">
        <v>7975</v>
      </c>
      <c r="CE107" s="3" t="s">
        <v>497</v>
      </c>
      <c r="CF107" s="4">
        <v>44578</v>
      </c>
      <c r="CI107" s="3">
        <v>1</v>
      </c>
      <c r="CJ107" s="3">
        <v>1</v>
      </c>
      <c r="CK107" s="3">
        <v>22</v>
      </c>
      <c r="CL107" s="3" t="s">
        <v>87</v>
      </c>
    </row>
    <row r="108" spans="1:90" x14ac:dyDescent="0.2">
      <c r="A108" s="3" t="s">
        <v>72</v>
      </c>
      <c r="B108" s="3" t="s">
        <v>73</v>
      </c>
      <c r="C108" s="3" t="s">
        <v>74</v>
      </c>
      <c r="E108" s="3" t="str">
        <f>"GAB2007702"</f>
        <v>GAB2007702</v>
      </c>
      <c r="F108" s="4">
        <v>44574</v>
      </c>
      <c r="G108" s="3">
        <v>202207</v>
      </c>
      <c r="H108" s="3" t="s">
        <v>75</v>
      </c>
      <c r="I108" s="3" t="s">
        <v>76</v>
      </c>
      <c r="J108" s="3" t="s">
        <v>77</v>
      </c>
      <c r="K108" s="3" t="s">
        <v>78</v>
      </c>
      <c r="L108" s="3" t="s">
        <v>521</v>
      </c>
      <c r="M108" s="3" t="s">
        <v>522</v>
      </c>
      <c r="N108" s="3" t="s">
        <v>523</v>
      </c>
      <c r="O108" s="3" t="s">
        <v>112</v>
      </c>
      <c r="P108" s="3" t="str">
        <f>"006521                        "</f>
        <v xml:space="preserve">006521                        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19.32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0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v>0</v>
      </c>
      <c r="BE108" s="3">
        <v>0</v>
      </c>
      <c r="BF108" s="3">
        <v>0</v>
      </c>
      <c r="BG108" s="3">
        <v>0</v>
      </c>
      <c r="BH108" s="3">
        <v>1</v>
      </c>
      <c r="BI108" s="3">
        <v>0.2</v>
      </c>
      <c r="BJ108" s="3">
        <v>2.2999999999999998</v>
      </c>
      <c r="BK108" s="3">
        <v>2.5</v>
      </c>
      <c r="BL108" s="3">
        <v>73.739999999999995</v>
      </c>
      <c r="BM108" s="3">
        <v>11.06</v>
      </c>
      <c r="BN108" s="3">
        <v>84.8</v>
      </c>
      <c r="BO108" s="3">
        <v>84.8</v>
      </c>
      <c r="BQ108" s="3" t="s">
        <v>524</v>
      </c>
      <c r="BR108" s="3" t="s">
        <v>84</v>
      </c>
      <c r="BS108" s="4">
        <v>44575</v>
      </c>
      <c r="BT108" s="5">
        <v>0.43611111111111112</v>
      </c>
      <c r="BU108" s="3" t="s">
        <v>525</v>
      </c>
      <c r="BV108" s="3" t="s">
        <v>103</v>
      </c>
      <c r="BY108" s="3">
        <v>11557</v>
      </c>
      <c r="BZ108" s="3" t="s">
        <v>124</v>
      </c>
      <c r="CC108" s="3" t="s">
        <v>522</v>
      </c>
      <c r="CD108" s="3">
        <v>1416</v>
      </c>
      <c r="CE108" s="3" t="s">
        <v>128</v>
      </c>
      <c r="CF108" s="4">
        <v>44578</v>
      </c>
      <c r="CI108" s="3">
        <v>1</v>
      </c>
      <c r="CJ108" s="3">
        <v>1</v>
      </c>
      <c r="CK108" s="3">
        <v>21</v>
      </c>
      <c r="CL108" s="3" t="s">
        <v>87</v>
      </c>
    </row>
    <row r="109" spans="1:90" x14ac:dyDescent="0.2">
      <c r="A109" s="3" t="s">
        <v>72</v>
      </c>
      <c r="B109" s="3" t="s">
        <v>73</v>
      </c>
      <c r="C109" s="3" t="s">
        <v>74</v>
      </c>
      <c r="E109" s="3" t="str">
        <f>"GAB2007701"</f>
        <v>GAB2007701</v>
      </c>
      <c r="F109" s="4">
        <v>44574</v>
      </c>
      <c r="G109" s="3">
        <v>202207</v>
      </c>
      <c r="H109" s="3" t="s">
        <v>75</v>
      </c>
      <c r="I109" s="3" t="s">
        <v>76</v>
      </c>
      <c r="J109" s="3" t="s">
        <v>77</v>
      </c>
      <c r="K109" s="3" t="s">
        <v>78</v>
      </c>
      <c r="L109" s="3" t="s">
        <v>260</v>
      </c>
      <c r="M109" s="3" t="s">
        <v>261</v>
      </c>
      <c r="N109" s="3" t="s">
        <v>262</v>
      </c>
      <c r="O109" s="3" t="s">
        <v>112</v>
      </c>
      <c r="P109" s="3" t="str">
        <f>"CT071328                      "</f>
        <v xml:space="preserve">CT071328                      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29.95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0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0</v>
      </c>
      <c r="BE109" s="3">
        <v>0</v>
      </c>
      <c r="BF109" s="3">
        <v>0</v>
      </c>
      <c r="BG109" s="3">
        <v>0</v>
      </c>
      <c r="BH109" s="3">
        <v>1</v>
      </c>
      <c r="BI109" s="3">
        <v>0.2</v>
      </c>
      <c r="BJ109" s="3">
        <v>2</v>
      </c>
      <c r="BK109" s="3">
        <v>2</v>
      </c>
      <c r="BL109" s="3">
        <v>114.31</v>
      </c>
      <c r="BM109" s="3">
        <v>17.149999999999999</v>
      </c>
      <c r="BN109" s="3">
        <v>131.46</v>
      </c>
      <c r="BO109" s="3">
        <v>131.46</v>
      </c>
      <c r="BQ109" s="3" t="s">
        <v>526</v>
      </c>
      <c r="BR109" s="3" t="s">
        <v>84</v>
      </c>
      <c r="BS109" s="4">
        <v>44578</v>
      </c>
      <c r="BT109" s="5">
        <v>0.52222222222222225</v>
      </c>
      <c r="BU109" s="3" t="s">
        <v>264</v>
      </c>
      <c r="BV109" s="3" t="s">
        <v>87</v>
      </c>
      <c r="BW109" s="3" t="s">
        <v>265</v>
      </c>
      <c r="BX109" s="3" t="s">
        <v>527</v>
      </c>
      <c r="BY109" s="3">
        <v>10138.98</v>
      </c>
      <c r="BZ109" s="3" t="s">
        <v>124</v>
      </c>
      <c r="CA109" s="3" t="s">
        <v>267</v>
      </c>
      <c r="CC109" s="3" t="s">
        <v>261</v>
      </c>
      <c r="CD109" s="3">
        <v>4400</v>
      </c>
      <c r="CE109" s="3" t="s">
        <v>128</v>
      </c>
      <c r="CF109" s="4">
        <v>44579</v>
      </c>
      <c r="CI109" s="3">
        <v>1</v>
      </c>
      <c r="CJ109" s="3">
        <v>2</v>
      </c>
      <c r="CK109" s="3">
        <v>23</v>
      </c>
      <c r="CL109" s="3" t="s">
        <v>87</v>
      </c>
    </row>
    <row r="110" spans="1:90" x14ac:dyDescent="0.2">
      <c r="A110" s="3" t="s">
        <v>72</v>
      </c>
      <c r="B110" s="3" t="s">
        <v>73</v>
      </c>
      <c r="C110" s="3" t="s">
        <v>74</v>
      </c>
      <c r="E110" s="3" t="str">
        <f>"GAB2007718"</f>
        <v>GAB2007718</v>
      </c>
      <c r="F110" s="4">
        <v>44574</v>
      </c>
      <c r="G110" s="3">
        <v>202207</v>
      </c>
      <c r="H110" s="3" t="s">
        <v>75</v>
      </c>
      <c r="I110" s="3" t="s">
        <v>76</v>
      </c>
      <c r="J110" s="3" t="s">
        <v>77</v>
      </c>
      <c r="K110" s="3" t="s">
        <v>78</v>
      </c>
      <c r="L110" s="3" t="s">
        <v>92</v>
      </c>
      <c r="M110" s="3" t="s">
        <v>93</v>
      </c>
      <c r="N110" s="3" t="s">
        <v>144</v>
      </c>
      <c r="O110" s="3" t="s">
        <v>112</v>
      </c>
      <c r="P110" s="3" t="str">
        <f>"CT071326                      "</f>
        <v xml:space="preserve">CT071326                      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23.18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0</v>
      </c>
      <c r="BE110" s="3">
        <v>0</v>
      </c>
      <c r="BF110" s="3">
        <v>0</v>
      </c>
      <c r="BG110" s="3">
        <v>0</v>
      </c>
      <c r="BH110" s="3">
        <v>1</v>
      </c>
      <c r="BI110" s="3">
        <v>0.3</v>
      </c>
      <c r="BJ110" s="3">
        <v>2.9</v>
      </c>
      <c r="BK110" s="3">
        <v>3</v>
      </c>
      <c r="BL110" s="3">
        <v>88.48</v>
      </c>
      <c r="BM110" s="3">
        <v>13.27</v>
      </c>
      <c r="BN110" s="3">
        <v>101.75</v>
      </c>
      <c r="BO110" s="3">
        <v>101.75</v>
      </c>
      <c r="BQ110" s="3" t="s">
        <v>528</v>
      </c>
      <c r="BR110" s="3" t="s">
        <v>84</v>
      </c>
      <c r="BS110" s="4">
        <v>44575</v>
      </c>
      <c r="BT110" s="5">
        <v>0.38819444444444445</v>
      </c>
      <c r="BU110" s="3" t="s">
        <v>529</v>
      </c>
      <c r="BV110" s="3" t="s">
        <v>103</v>
      </c>
      <c r="BY110" s="3">
        <v>14455.16</v>
      </c>
      <c r="BZ110" s="3" t="s">
        <v>124</v>
      </c>
      <c r="CA110" s="3" t="s">
        <v>451</v>
      </c>
      <c r="CC110" s="3" t="s">
        <v>93</v>
      </c>
      <c r="CD110" s="3">
        <v>157</v>
      </c>
      <c r="CE110" s="3" t="s">
        <v>458</v>
      </c>
      <c r="CF110" s="4">
        <v>44575</v>
      </c>
      <c r="CI110" s="3">
        <v>1</v>
      </c>
      <c r="CJ110" s="3">
        <v>1</v>
      </c>
      <c r="CK110" s="3">
        <v>21</v>
      </c>
      <c r="CL110" s="3" t="s">
        <v>87</v>
      </c>
    </row>
    <row r="111" spans="1:90" x14ac:dyDescent="0.2">
      <c r="A111" s="3" t="s">
        <v>72</v>
      </c>
      <c r="B111" s="3" t="s">
        <v>73</v>
      </c>
      <c r="C111" s="3" t="s">
        <v>74</v>
      </c>
      <c r="E111" s="3" t="str">
        <f>"GAB2007715"</f>
        <v>GAB2007715</v>
      </c>
      <c r="F111" s="4">
        <v>44574</v>
      </c>
      <c r="G111" s="3">
        <v>202207</v>
      </c>
      <c r="H111" s="3" t="s">
        <v>75</v>
      </c>
      <c r="I111" s="3" t="s">
        <v>76</v>
      </c>
      <c r="J111" s="3" t="s">
        <v>77</v>
      </c>
      <c r="K111" s="3" t="s">
        <v>78</v>
      </c>
      <c r="L111" s="3" t="s">
        <v>530</v>
      </c>
      <c r="M111" s="3" t="s">
        <v>531</v>
      </c>
      <c r="N111" s="3" t="s">
        <v>532</v>
      </c>
      <c r="O111" s="3" t="s">
        <v>112</v>
      </c>
      <c r="P111" s="3" t="str">
        <f>"CT071337                      "</f>
        <v xml:space="preserve">CT071337                      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43.47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0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0</v>
      </c>
      <c r="AZ111" s="3">
        <v>0</v>
      </c>
      <c r="BA111" s="3">
        <v>0</v>
      </c>
      <c r="BB111" s="3">
        <v>0</v>
      </c>
      <c r="BC111" s="3">
        <v>0</v>
      </c>
      <c r="BD111" s="3">
        <v>0</v>
      </c>
      <c r="BE111" s="3">
        <v>0</v>
      </c>
      <c r="BF111" s="3">
        <v>0</v>
      </c>
      <c r="BG111" s="3">
        <v>0</v>
      </c>
      <c r="BH111" s="3">
        <v>1</v>
      </c>
      <c r="BI111" s="3">
        <v>0.4</v>
      </c>
      <c r="BJ111" s="3">
        <v>2.6</v>
      </c>
      <c r="BK111" s="3">
        <v>3</v>
      </c>
      <c r="BL111" s="3">
        <v>165.93</v>
      </c>
      <c r="BM111" s="3">
        <v>24.89</v>
      </c>
      <c r="BN111" s="3">
        <v>190.82</v>
      </c>
      <c r="BO111" s="3">
        <v>190.82</v>
      </c>
      <c r="BQ111" s="3" t="s">
        <v>533</v>
      </c>
      <c r="BR111" s="3" t="s">
        <v>84</v>
      </c>
      <c r="BS111" s="4">
        <v>44575</v>
      </c>
      <c r="BT111" s="5">
        <v>0.39305555555555555</v>
      </c>
      <c r="BU111" s="3" t="s">
        <v>534</v>
      </c>
      <c r="BV111" s="3" t="s">
        <v>103</v>
      </c>
      <c r="BY111" s="3">
        <v>12987</v>
      </c>
      <c r="BZ111" s="3" t="s">
        <v>124</v>
      </c>
      <c r="CA111" s="3" t="s">
        <v>535</v>
      </c>
      <c r="CC111" s="3" t="s">
        <v>531</v>
      </c>
      <c r="CD111" s="3">
        <v>2515</v>
      </c>
      <c r="CE111" s="3" t="s">
        <v>206</v>
      </c>
      <c r="CF111" s="4">
        <v>44575</v>
      </c>
      <c r="CI111" s="3">
        <v>1</v>
      </c>
      <c r="CJ111" s="3">
        <v>1</v>
      </c>
      <c r="CK111" s="3">
        <v>23</v>
      </c>
      <c r="CL111" s="3" t="s">
        <v>87</v>
      </c>
    </row>
    <row r="112" spans="1:90" x14ac:dyDescent="0.2">
      <c r="A112" s="3" t="s">
        <v>72</v>
      </c>
      <c r="B112" s="3" t="s">
        <v>73</v>
      </c>
      <c r="C112" s="3" t="s">
        <v>74</v>
      </c>
      <c r="E112" s="3" t="str">
        <f>"GAB2007713"</f>
        <v>GAB2007713</v>
      </c>
      <c r="F112" s="4">
        <v>44574</v>
      </c>
      <c r="G112" s="3">
        <v>202207</v>
      </c>
      <c r="H112" s="3" t="s">
        <v>75</v>
      </c>
      <c r="I112" s="3" t="s">
        <v>76</v>
      </c>
      <c r="J112" s="3" t="s">
        <v>77</v>
      </c>
      <c r="K112" s="3" t="s">
        <v>78</v>
      </c>
      <c r="L112" s="3" t="s">
        <v>200</v>
      </c>
      <c r="M112" s="3" t="s">
        <v>201</v>
      </c>
      <c r="N112" s="3" t="s">
        <v>202</v>
      </c>
      <c r="O112" s="3" t="s">
        <v>112</v>
      </c>
      <c r="P112" s="3" t="str">
        <f>"CT071335                      "</f>
        <v xml:space="preserve">CT071335                      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36.71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15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3">
        <v>0</v>
      </c>
      <c r="BA112" s="3">
        <v>0</v>
      </c>
      <c r="BB112" s="3">
        <v>0</v>
      </c>
      <c r="BC112" s="3">
        <v>0</v>
      </c>
      <c r="BD112" s="3">
        <v>0</v>
      </c>
      <c r="BE112" s="3">
        <v>0</v>
      </c>
      <c r="BF112" s="3">
        <v>0</v>
      </c>
      <c r="BG112" s="3">
        <v>0</v>
      </c>
      <c r="BH112" s="3">
        <v>1</v>
      </c>
      <c r="BI112" s="3">
        <v>0.6</v>
      </c>
      <c r="BJ112" s="3">
        <v>2.2999999999999998</v>
      </c>
      <c r="BK112" s="3">
        <v>2.5</v>
      </c>
      <c r="BL112" s="3">
        <v>155.12</v>
      </c>
      <c r="BM112" s="3">
        <v>23.27</v>
      </c>
      <c r="BN112" s="3">
        <v>178.39</v>
      </c>
      <c r="BO112" s="3">
        <v>178.39</v>
      </c>
      <c r="BQ112" s="3" t="s">
        <v>203</v>
      </c>
      <c r="BR112" s="3" t="s">
        <v>84</v>
      </c>
      <c r="BS112" s="4">
        <v>44575</v>
      </c>
      <c r="BT112" s="5">
        <v>0.35347222222222219</v>
      </c>
      <c r="BU112" s="3" t="s">
        <v>204</v>
      </c>
      <c r="BV112" s="3" t="s">
        <v>103</v>
      </c>
      <c r="BY112" s="3">
        <v>11377.5</v>
      </c>
      <c r="BZ112" s="3" t="s">
        <v>114</v>
      </c>
      <c r="CA112" s="3" t="s">
        <v>205</v>
      </c>
      <c r="CC112" s="3" t="s">
        <v>201</v>
      </c>
      <c r="CD112" s="3">
        <v>1982</v>
      </c>
      <c r="CE112" s="3" t="s">
        <v>430</v>
      </c>
      <c r="CF112" s="4">
        <v>44576</v>
      </c>
      <c r="CI112" s="3">
        <v>1</v>
      </c>
      <c r="CJ112" s="3">
        <v>1</v>
      </c>
      <c r="CK112" s="3">
        <v>23</v>
      </c>
      <c r="CL112" s="3" t="s">
        <v>87</v>
      </c>
    </row>
    <row r="113" spans="1:90" x14ac:dyDescent="0.2">
      <c r="A113" s="3" t="s">
        <v>72</v>
      </c>
      <c r="B113" s="3" t="s">
        <v>73</v>
      </c>
      <c r="C113" s="3" t="s">
        <v>74</v>
      </c>
      <c r="E113" s="3" t="str">
        <f>"GAB2007706"</f>
        <v>GAB2007706</v>
      </c>
      <c r="F113" s="4">
        <v>44574</v>
      </c>
      <c r="G113" s="3">
        <v>202207</v>
      </c>
      <c r="H113" s="3" t="s">
        <v>75</v>
      </c>
      <c r="I113" s="3" t="s">
        <v>76</v>
      </c>
      <c r="J113" s="3" t="s">
        <v>77</v>
      </c>
      <c r="K113" s="3" t="s">
        <v>78</v>
      </c>
      <c r="L113" s="3" t="s">
        <v>98</v>
      </c>
      <c r="M113" s="3" t="s">
        <v>99</v>
      </c>
      <c r="N113" s="3" t="s">
        <v>100</v>
      </c>
      <c r="O113" s="3" t="s">
        <v>112</v>
      </c>
      <c r="P113" s="3" t="str">
        <f>"ORD006531                     "</f>
        <v xml:space="preserve">ORD006531                     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27.04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0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3">
        <v>0</v>
      </c>
      <c r="BA113" s="3">
        <v>0</v>
      </c>
      <c r="BB113" s="3">
        <v>0</v>
      </c>
      <c r="BC113" s="3">
        <v>0</v>
      </c>
      <c r="BD113" s="3">
        <v>0</v>
      </c>
      <c r="BE113" s="3">
        <v>0</v>
      </c>
      <c r="BF113" s="3">
        <v>0</v>
      </c>
      <c r="BG113" s="3">
        <v>0</v>
      </c>
      <c r="BH113" s="3">
        <v>1</v>
      </c>
      <c r="BI113" s="3">
        <v>0.2</v>
      </c>
      <c r="BJ113" s="3">
        <v>3.1</v>
      </c>
      <c r="BK113" s="3">
        <v>3.5</v>
      </c>
      <c r="BL113" s="3">
        <v>103.22</v>
      </c>
      <c r="BM113" s="3">
        <v>15.48</v>
      </c>
      <c r="BN113" s="3">
        <v>118.7</v>
      </c>
      <c r="BO113" s="3">
        <v>118.7</v>
      </c>
      <c r="BQ113" s="3" t="s">
        <v>190</v>
      </c>
      <c r="BR113" s="3" t="s">
        <v>84</v>
      </c>
      <c r="BS113" s="4">
        <v>44575</v>
      </c>
      <c r="BT113" s="5">
        <v>0.33749999999999997</v>
      </c>
      <c r="BU113" s="3" t="s">
        <v>536</v>
      </c>
      <c r="BV113" s="3" t="s">
        <v>103</v>
      </c>
      <c r="BY113" s="3">
        <v>15280.5</v>
      </c>
      <c r="BZ113" s="3" t="s">
        <v>124</v>
      </c>
      <c r="CA113" s="3" t="s">
        <v>537</v>
      </c>
      <c r="CC113" s="3" t="s">
        <v>99</v>
      </c>
      <c r="CD113" s="3">
        <v>1559</v>
      </c>
      <c r="CE113" s="3" t="s">
        <v>335</v>
      </c>
      <c r="CF113" s="4">
        <v>44575</v>
      </c>
      <c r="CI113" s="3">
        <v>1</v>
      </c>
      <c r="CJ113" s="3">
        <v>1</v>
      </c>
      <c r="CK113" s="3">
        <v>21</v>
      </c>
      <c r="CL113" s="3" t="s">
        <v>87</v>
      </c>
    </row>
    <row r="114" spans="1:90" x14ac:dyDescent="0.2">
      <c r="A114" s="3" t="s">
        <v>72</v>
      </c>
      <c r="B114" s="3" t="s">
        <v>73</v>
      </c>
      <c r="C114" s="3" t="s">
        <v>74</v>
      </c>
      <c r="E114" s="3" t="str">
        <f>"GAB2007708"</f>
        <v>GAB2007708</v>
      </c>
      <c r="F114" s="4">
        <v>44574</v>
      </c>
      <c r="G114" s="3">
        <v>202207</v>
      </c>
      <c r="H114" s="3" t="s">
        <v>75</v>
      </c>
      <c r="I114" s="3" t="s">
        <v>76</v>
      </c>
      <c r="J114" s="3" t="s">
        <v>77</v>
      </c>
      <c r="K114" s="3" t="s">
        <v>78</v>
      </c>
      <c r="L114" s="3" t="s">
        <v>223</v>
      </c>
      <c r="M114" s="3" t="s">
        <v>224</v>
      </c>
      <c r="N114" s="3" t="s">
        <v>538</v>
      </c>
      <c r="O114" s="3" t="s">
        <v>112</v>
      </c>
      <c r="P114" s="3" t="str">
        <f>"006393                        "</f>
        <v xml:space="preserve">006393                        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23.18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0</v>
      </c>
      <c r="AR114" s="3">
        <v>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3">
        <v>0</v>
      </c>
      <c r="BB114" s="3">
        <v>0</v>
      </c>
      <c r="BC114" s="3">
        <v>0</v>
      </c>
      <c r="BD114" s="3">
        <v>0</v>
      </c>
      <c r="BE114" s="3">
        <v>0</v>
      </c>
      <c r="BF114" s="3">
        <v>0</v>
      </c>
      <c r="BG114" s="3">
        <v>0</v>
      </c>
      <c r="BH114" s="3">
        <v>1</v>
      </c>
      <c r="BI114" s="3">
        <v>0.3</v>
      </c>
      <c r="BJ114" s="3">
        <v>2.9</v>
      </c>
      <c r="BK114" s="3">
        <v>3</v>
      </c>
      <c r="BL114" s="3">
        <v>88.48</v>
      </c>
      <c r="BM114" s="3">
        <v>13.27</v>
      </c>
      <c r="BN114" s="3">
        <v>101.75</v>
      </c>
      <c r="BO114" s="3">
        <v>101.75</v>
      </c>
      <c r="BQ114" s="3" t="s">
        <v>539</v>
      </c>
      <c r="BR114" s="3" t="s">
        <v>84</v>
      </c>
      <c r="BS114" s="4">
        <v>44575</v>
      </c>
      <c r="BT114" s="5">
        <v>0.4604166666666667</v>
      </c>
      <c r="BU114" s="3" t="s">
        <v>540</v>
      </c>
      <c r="BV114" s="3" t="s">
        <v>87</v>
      </c>
      <c r="BW114" s="3" t="s">
        <v>278</v>
      </c>
      <c r="BX114" s="3" t="s">
        <v>541</v>
      </c>
      <c r="BY114" s="3">
        <v>14346.75</v>
      </c>
      <c r="BZ114" s="3" t="s">
        <v>124</v>
      </c>
      <c r="CA114" s="3" t="s">
        <v>228</v>
      </c>
      <c r="CC114" s="3" t="s">
        <v>224</v>
      </c>
      <c r="CD114" s="3">
        <v>5200</v>
      </c>
      <c r="CE114" s="3" t="s">
        <v>193</v>
      </c>
      <c r="CF114" s="4">
        <v>44575</v>
      </c>
      <c r="CI114" s="3">
        <v>1</v>
      </c>
      <c r="CJ114" s="3">
        <v>1</v>
      </c>
      <c r="CK114" s="3">
        <v>21</v>
      </c>
      <c r="CL114" s="3" t="s">
        <v>87</v>
      </c>
    </row>
    <row r="115" spans="1:90" x14ac:dyDescent="0.2">
      <c r="A115" s="3" t="s">
        <v>72</v>
      </c>
      <c r="B115" s="3" t="s">
        <v>73</v>
      </c>
      <c r="C115" s="3" t="s">
        <v>74</v>
      </c>
      <c r="E115" s="3" t="str">
        <f>"GAB2007719"</f>
        <v>GAB2007719</v>
      </c>
      <c r="F115" s="4">
        <v>44574</v>
      </c>
      <c r="G115" s="3">
        <v>202207</v>
      </c>
      <c r="H115" s="3" t="s">
        <v>75</v>
      </c>
      <c r="I115" s="3" t="s">
        <v>76</v>
      </c>
      <c r="J115" s="3" t="s">
        <v>77</v>
      </c>
      <c r="K115" s="3" t="s">
        <v>78</v>
      </c>
      <c r="L115" s="3" t="s">
        <v>200</v>
      </c>
      <c r="M115" s="3" t="s">
        <v>201</v>
      </c>
      <c r="N115" s="3" t="s">
        <v>542</v>
      </c>
      <c r="O115" s="3" t="s">
        <v>112</v>
      </c>
      <c r="P115" s="3" t="str">
        <f>"CT071340                      "</f>
        <v xml:space="preserve">CT071340                      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43.47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3">
        <v>0</v>
      </c>
      <c r="AR115" s="3">
        <v>0</v>
      </c>
      <c r="AS115" s="3">
        <v>0</v>
      </c>
      <c r="AT115" s="3">
        <v>0</v>
      </c>
      <c r="AU115" s="3">
        <v>0</v>
      </c>
      <c r="AV115" s="3">
        <v>0</v>
      </c>
      <c r="AW115" s="3">
        <v>0</v>
      </c>
      <c r="AX115" s="3">
        <v>0</v>
      </c>
      <c r="AY115" s="3">
        <v>0</v>
      </c>
      <c r="AZ115" s="3">
        <v>0</v>
      </c>
      <c r="BA115" s="3">
        <v>0</v>
      </c>
      <c r="BB115" s="3">
        <v>0</v>
      </c>
      <c r="BC115" s="3">
        <v>0</v>
      </c>
      <c r="BD115" s="3">
        <v>0</v>
      </c>
      <c r="BE115" s="3">
        <v>0</v>
      </c>
      <c r="BF115" s="3">
        <v>0</v>
      </c>
      <c r="BG115" s="3">
        <v>0</v>
      </c>
      <c r="BH115" s="3">
        <v>1</v>
      </c>
      <c r="BI115" s="3">
        <v>0.2</v>
      </c>
      <c r="BJ115" s="3">
        <v>2.6</v>
      </c>
      <c r="BK115" s="3">
        <v>3</v>
      </c>
      <c r="BL115" s="3">
        <v>165.93</v>
      </c>
      <c r="BM115" s="3">
        <v>24.89</v>
      </c>
      <c r="BN115" s="3">
        <v>190.82</v>
      </c>
      <c r="BO115" s="3">
        <v>190.82</v>
      </c>
      <c r="BQ115" s="3" t="s">
        <v>543</v>
      </c>
      <c r="BR115" s="3" t="s">
        <v>84</v>
      </c>
      <c r="BS115" s="4">
        <v>44575</v>
      </c>
      <c r="BT115" s="5">
        <v>0.40347222222222223</v>
      </c>
      <c r="BU115" s="3" t="s">
        <v>544</v>
      </c>
      <c r="BV115" s="3" t="s">
        <v>103</v>
      </c>
      <c r="BY115" s="3">
        <v>13244.55</v>
      </c>
      <c r="BZ115" s="3" t="s">
        <v>124</v>
      </c>
      <c r="CA115" s="3" t="s">
        <v>545</v>
      </c>
      <c r="CC115" s="3" t="s">
        <v>201</v>
      </c>
      <c r="CD115" s="3">
        <v>1930</v>
      </c>
      <c r="CE115" s="3" t="s">
        <v>335</v>
      </c>
      <c r="CF115" s="4">
        <v>44576</v>
      </c>
      <c r="CI115" s="3">
        <v>1</v>
      </c>
      <c r="CJ115" s="3">
        <v>1</v>
      </c>
      <c r="CK115" s="3">
        <v>23</v>
      </c>
      <c r="CL115" s="3" t="s">
        <v>87</v>
      </c>
    </row>
    <row r="116" spans="1:90" x14ac:dyDescent="0.2">
      <c r="A116" s="3" t="s">
        <v>72</v>
      </c>
      <c r="B116" s="3" t="s">
        <v>73</v>
      </c>
      <c r="C116" s="3" t="s">
        <v>74</v>
      </c>
      <c r="E116" s="3" t="str">
        <f>"GAB2007710"</f>
        <v>GAB2007710</v>
      </c>
      <c r="F116" s="4">
        <v>44574</v>
      </c>
      <c r="G116" s="3">
        <v>202207</v>
      </c>
      <c r="H116" s="3" t="s">
        <v>75</v>
      </c>
      <c r="I116" s="3" t="s">
        <v>76</v>
      </c>
      <c r="J116" s="3" t="s">
        <v>77</v>
      </c>
      <c r="K116" s="3" t="s">
        <v>78</v>
      </c>
      <c r="L116" s="3" t="s">
        <v>246</v>
      </c>
      <c r="M116" s="3" t="s">
        <v>247</v>
      </c>
      <c r="N116" s="3" t="s">
        <v>546</v>
      </c>
      <c r="O116" s="3" t="s">
        <v>82</v>
      </c>
      <c r="P116" s="3" t="str">
        <f>"CT071332                      "</f>
        <v xml:space="preserve">CT071332                      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23.06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3">
        <v>0</v>
      </c>
      <c r="AR116" s="3">
        <v>0</v>
      </c>
      <c r="AS116" s="3">
        <v>0</v>
      </c>
      <c r="AT116" s="3">
        <v>0</v>
      </c>
      <c r="AU116" s="3">
        <v>0</v>
      </c>
      <c r="AV116" s="3">
        <v>0</v>
      </c>
      <c r="AW116" s="3">
        <v>0</v>
      </c>
      <c r="AX116" s="3">
        <v>0</v>
      </c>
      <c r="AY116" s="3">
        <v>0</v>
      </c>
      <c r="AZ116" s="3">
        <v>0</v>
      </c>
      <c r="BA116" s="3">
        <v>0</v>
      </c>
      <c r="BB116" s="3">
        <v>0</v>
      </c>
      <c r="BC116" s="3">
        <v>0</v>
      </c>
      <c r="BD116" s="3">
        <v>0</v>
      </c>
      <c r="BE116" s="3">
        <v>0</v>
      </c>
      <c r="BF116" s="3">
        <v>0</v>
      </c>
      <c r="BG116" s="3">
        <v>0</v>
      </c>
      <c r="BH116" s="3">
        <v>1</v>
      </c>
      <c r="BI116" s="3">
        <v>0.7</v>
      </c>
      <c r="BJ116" s="3">
        <v>2.7</v>
      </c>
      <c r="BK116" s="3">
        <v>3</v>
      </c>
      <c r="BL116" s="3">
        <v>93.28</v>
      </c>
      <c r="BM116" s="3">
        <v>13.99</v>
      </c>
      <c r="BN116" s="3">
        <v>107.27</v>
      </c>
      <c r="BO116" s="3">
        <v>107.27</v>
      </c>
      <c r="BQ116" s="3" t="s">
        <v>547</v>
      </c>
      <c r="BR116" s="3" t="s">
        <v>84</v>
      </c>
      <c r="BS116" s="4">
        <v>44575</v>
      </c>
      <c r="BT116" s="5">
        <v>0.55763888888888891</v>
      </c>
      <c r="BU116" s="3" t="s">
        <v>516</v>
      </c>
      <c r="BV116" s="3" t="s">
        <v>103</v>
      </c>
      <c r="BY116" s="3">
        <v>13356</v>
      </c>
      <c r="CA116" s="3" t="s">
        <v>251</v>
      </c>
      <c r="CC116" s="3" t="s">
        <v>247</v>
      </c>
      <c r="CD116" s="3">
        <v>7600</v>
      </c>
      <c r="CE116" s="3" t="s">
        <v>86</v>
      </c>
      <c r="CF116" s="4">
        <v>44578</v>
      </c>
      <c r="CI116" s="3">
        <v>1</v>
      </c>
      <c r="CJ116" s="3">
        <v>1</v>
      </c>
      <c r="CK116" s="3">
        <v>42</v>
      </c>
      <c r="CL116" s="3" t="s">
        <v>87</v>
      </c>
    </row>
    <row r="117" spans="1:90" x14ac:dyDescent="0.2">
      <c r="A117" s="3" t="s">
        <v>72</v>
      </c>
      <c r="B117" s="3" t="s">
        <v>73</v>
      </c>
      <c r="C117" s="3" t="s">
        <v>74</v>
      </c>
      <c r="E117" s="3" t="str">
        <f>"GAB2007709"</f>
        <v>GAB2007709</v>
      </c>
      <c r="F117" s="4">
        <v>44574</v>
      </c>
      <c r="G117" s="3">
        <v>202207</v>
      </c>
      <c r="H117" s="3" t="s">
        <v>75</v>
      </c>
      <c r="I117" s="3" t="s">
        <v>76</v>
      </c>
      <c r="J117" s="3" t="s">
        <v>77</v>
      </c>
      <c r="K117" s="3" t="s">
        <v>78</v>
      </c>
      <c r="L117" s="3" t="s">
        <v>481</v>
      </c>
      <c r="M117" s="3" t="s">
        <v>482</v>
      </c>
      <c r="N117" s="3" t="s">
        <v>548</v>
      </c>
      <c r="O117" s="3" t="s">
        <v>82</v>
      </c>
      <c r="P117" s="3" t="str">
        <f>"CT071333                      "</f>
        <v xml:space="preserve">CT071333                      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29.89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>
        <v>0</v>
      </c>
      <c r="AS117" s="3">
        <v>0</v>
      </c>
      <c r="AT117" s="3">
        <v>0</v>
      </c>
      <c r="AU117" s="3">
        <v>0</v>
      </c>
      <c r="AV117" s="3">
        <v>0</v>
      </c>
      <c r="AW117" s="3">
        <v>0</v>
      </c>
      <c r="AX117" s="3">
        <v>0</v>
      </c>
      <c r="AY117" s="3">
        <v>0</v>
      </c>
      <c r="AZ117" s="3">
        <v>0</v>
      </c>
      <c r="BA117" s="3">
        <v>0</v>
      </c>
      <c r="BB117" s="3">
        <v>0</v>
      </c>
      <c r="BC117" s="3">
        <v>0</v>
      </c>
      <c r="BD117" s="3">
        <v>0</v>
      </c>
      <c r="BE117" s="3">
        <v>0</v>
      </c>
      <c r="BF117" s="3">
        <v>0</v>
      </c>
      <c r="BG117" s="3">
        <v>0</v>
      </c>
      <c r="BH117" s="3">
        <v>1</v>
      </c>
      <c r="BI117" s="3">
        <v>2.7</v>
      </c>
      <c r="BJ117" s="3">
        <v>14.7</v>
      </c>
      <c r="BK117" s="3">
        <v>15</v>
      </c>
      <c r="BL117" s="3">
        <v>119.34</v>
      </c>
      <c r="BM117" s="3">
        <v>17.899999999999999</v>
      </c>
      <c r="BN117" s="3">
        <v>137.24</v>
      </c>
      <c r="BO117" s="3">
        <v>137.24</v>
      </c>
      <c r="BQ117" s="3" t="s">
        <v>549</v>
      </c>
      <c r="BR117" s="3" t="s">
        <v>84</v>
      </c>
      <c r="BS117" s="4">
        <v>44578</v>
      </c>
      <c r="BT117" s="5">
        <v>0.38680555555555557</v>
      </c>
      <c r="BU117" s="3" t="s">
        <v>550</v>
      </c>
      <c r="BV117" s="3" t="s">
        <v>103</v>
      </c>
      <c r="BY117" s="3">
        <v>73717.88</v>
      </c>
      <c r="CA117" s="3" t="s">
        <v>486</v>
      </c>
      <c r="CC117" s="3" t="s">
        <v>482</v>
      </c>
      <c r="CD117" s="3">
        <v>1449</v>
      </c>
      <c r="CE117" s="3" t="s">
        <v>86</v>
      </c>
      <c r="CF117" s="4">
        <v>44579</v>
      </c>
      <c r="CI117" s="3">
        <v>2</v>
      </c>
      <c r="CJ117" s="3">
        <v>2</v>
      </c>
      <c r="CK117" s="3">
        <v>41</v>
      </c>
      <c r="CL117" s="3" t="s">
        <v>87</v>
      </c>
    </row>
    <row r="118" spans="1:90" x14ac:dyDescent="0.2">
      <c r="A118" s="3" t="s">
        <v>72</v>
      </c>
      <c r="B118" s="3" t="s">
        <v>73</v>
      </c>
      <c r="C118" s="3" t="s">
        <v>74</v>
      </c>
      <c r="E118" s="3" t="str">
        <f>"GAB2007707"</f>
        <v>GAB2007707</v>
      </c>
      <c r="F118" s="4">
        <v>44574</v>
      </c>
      <c r="G118" s="3">
        <v>202207</v>
      </c>
      <c r="H118" s="3" t="s">
        <v>75</v>
      </c>
      <c r="I118" s="3" t="s">
        <v>76</v>
      </c>
      <c r="J118" s="3" t="s">
        <v>77</v>
      </c>
      <c r="K118" s="3" t="s">
        <v>78</v>
      </c>
      <c r="L118" s="3" t="s">
        <v>79</v>
      </c>
      <c r="M118" s="3" t="s">
        <v>80</v>
      </c>
      <c r="N118" s="3" t="s">
        <v>474</v>
      </c>
      <c r="O118" s="3" t="s">
        <v>82</v>
      </c>
      <c r="P118" s="3" t="str">
        <f>"CT070818                      "</f>
        <v xml:space="preserve">CT070818                      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47.14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0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0</v>
      </c>
      <c r="AX118" s="3">
        <v>0</v>
      </c>
      <c r="AY118" s="3">
        <v>0</v>
      </c>
      <c r="AZ118" s="3">
        <v>0</v>
      </c>
      <c r="BA118" s="3">
        <v>0</v>
      </c>
      <c r="BB118" s="3">
        <v>0</v>
      </c>
      <c r="BC118" s="3">
        <v>0</v>
      </c>
      <c r="BD118" s="3">
        <v>0</v>
      </c>
      <c r="BE118" s="3">
        <v>0</v>
      </c>
      <c r="BF118" s="3">
        <v>0</v>
      </c>
      <c r="BG118" s="3">
        <v>0</v>
      </c>
      <c r="BH118" s="3">
        <v>2</v>
      </c>
      <c r="BI118" s="3">
        <v>13.5</v>
      </c>
      <c r="BJ118" s="3">
        <v>28.2</v>
      </c>
      <c r="BK118" s="3">
        <v>29</v>
      </c>
      <c r="BL118" s="3">
        <v>185.17</v>
      </c>
      <c r="BM118" s="3">
        <v>27.78</v>
      </c>
      <c r="BN118" s="3">
        <v>212.95</v>
      </c>
      <c r="BO118" s="3">
        <v>212.95</v>
      </c>
      <c r="BQ118" s="3" t="s">
        <v>475</v>
      </c>
      <c r="BR118" s="3" t="s">
        <v>84</v>
      </c>
      <c r="BS118" s="4">
        <v>44579</v>
      </c>
      <c r="BT118" s="5">
        <v>0.44513888888888892</v>
      </c>
      <c r="BU118" s="3" t="s">
        <v>551</v>
      </c>
      <c r="BV118" s="3" t="s">
        <v>103</v>
      </c>
      <c r="BY118" s="3">
        <v>141059.25</v>
      </c>
      <c r="CA118" s="3" t="s">
        <v>552</v>
      </c>
      <c r="CC118" s="3" t="s">
        <v>80</v>
      </c>
      <c r="CD118" s="3">
        <v>699</v>
      </c>
      <c r="CE118" s="3" t="s">
        <v>86</v>
      </c>
      <c r="CF118" s="4">
        <v>44579</v>
      </c>
      <c r="CI118" s="3">
        <v>3</v>
      </c>
      <c r="CJ118" s="3">
        <v>3</v>
      </c>
      <c r="CK118" s="3">
        <v>41</v>
      </c>
      <c r="CL118" s="3" t="s">
        <v>87</v>
      </c>
    </row>
    <row r="119" spans="1:90" x14ac:dyDescent="0.2">
      <c r="A119" s="3" t="s">
        <v>72</v>
      </c>
      <c r="B119" s="3" t="s">
        <v>73</v>
      </c>
      <c r="C119" s="3" t="s">
        <v>74</v>
      </c>
      <c r="E119" s="3" t="str">
        <f>"GAB2007705"</f>
        <v>GAB2007705</v>
      </c>
      <c r="F119" s="4">
        <v>44574</v>
      </c>
      <c r="G119" s="3">
        <v>202207</v>
      </c>
      <c r="H119" s="3" t="s">
        <v>75</v>
      </c>
      <c r="I119" s="3" t="s">
        <v>76</v>
      </c>
      <c r="J119" s="3" t="s">
        <v>77</v>
      </c>
      <c r="K119" s="3" t="s">
        <v>78</v>
      </c>
      <c r="L119" s="3" t="s">
        <v>407</v>
      </c>
      <c r="M119" s="3" t="s">
        <v>408</v>
      </c>
      <c r="N119" s="3" t="s">
        <v>553</v>
      </c>
      <c r="O119" s="3" t="s">
        <v>82</v>
      </c>
      <c r="P119" s="3" t="str">
        <f>"CT070870                      "</f>
        <v xml:space="preserve">CT070870                      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74.48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0</v>
      </c>
      <c r="AR119" s="3">
        <v>0</v>
      </c>
      <c r="AS119" s="3">
        <v>0</v>
      </c>
      <c r="AT119" s="3">
        <v>0</v>
      </c>
      <c r="AU119" s="3">
        <v>0</v>
      </c>
      <c r="AV119" s="3">
        <v>0</v>
      </c>
      <c r="AW119" s="3">
        <v>0</v>
      </c>
      <c r="AX119" s="3">
        <v>0</v>
      </c>
      <c r="AY119" s="3">
        <v>0</v>
      </c>
      <c r="AZ119" s="3">
        <v>0</v>
      </c>
      <c r="BA119" s="3">
        <v>0</v>
      </c>
      <c r="BB119" s="3">
        <v>0</v>
      </c>
      <c r="BC119" s="3">
        <v>0</v>
      </c>
      <c r="BD119" s="3">
        <v>0</v>
      </c>
      <c r="BE119" s="3">
        <v>0</v>
      </c>
      <c r="BF119" s="3">
        <v>0</v>
      </c>
      <c r="BG119" s="3">
        <v>0</v>
      </c>
      <c r="BH119" s="3">
        <v>1</v>
      </c>
      <c r="BI119" s="3">
        <v>10.1</v>
      </c>
      <c r="BJ119" s="3">
        <v>29.9</v>
      </c>
      <c r="BK119" s="3">
        <v>30</v>
      </c>
      <c r="BL119" s="3">
        <v>289.52999999999997</v>
      </c>
      <c r="BM119" s="3">
        <v>43.43</v>
      </c>
      <c r="BN119" s="3">
        <v>332.96</v>
      </c>
      <c r="BO119" s="3">
        <v>332.96</v>
      </c>
      <c r="BQ119" s="3" t="s">
        <v>554</v>
      </c>
      <c r="BR119" s="3" t="s">
        <v>84</v>
      </c>
      <c r="BS119" s="4">
        <v>44579</v>
      </c>
      <c r="BT119" s="5">
        <v>0.50972222222222219</v>
      </c>
      <c r="BU119" s="3" t="s">
        <v>555</v>
      </c>
      <c r="BV119" s="3" t="s">
        <v>103</v>
      </c>
      <c r="BY119" s="3">
        <v>149722.35</v>
      </c>
      <c r="CA119" s="3" t="s">
        <v>556</v>
      </c>
      <c r="CC119" s="3" t="s">
        <v>408</v>
      </c>
      <c r="CD119" s="3">
        <v>300</v>
      </c>
      <c r="CE119" s="3" t="s">
        <v>86</v>
      </c>
      <c r="CF119" s="4">
        <v>44579</v>
      </c>
      <c r="CI119" s="3">
        <v>3</v>
      </c>
      <c r="CJ119" s="3">
        <v>3</v>
      </c>
      <c r="CK119" s="3">
        <v>43</v>
      </c>
      <c r="CL119" s="3" t="s">
        <v>87</v>
      </c>
    </row>
    <row r="120" spans="1:90" x14ac:dyDescent="0.2">
      <c r="A120" s="3" t="s">
        <v>72</v>
      </c>
      <c r="B120" s="3" t="s">
        <v>73</v>
      </c>
      <c r="C120" s="3" t="s">
        <v>74</v>
      </c>
      <c r="E120" s="3" t="str">
        <f>"GAB2007712"</f>
        <v>GAB2007712</v>
      </c>
      <c r="F120" s="4">
        <v>44574</v>
      </c>
      <c r="G120" s="3">
        <v>202207</v>
      </c>
      <c r="H120" s="3" t="s">
        <v>75</v>
      </c>
      <c r="I120" s="3" t="s">
        <v>76</v>
      </c>
      <c r="J120" s="3" t="s">
        <v>77</v>
      </c>
      <c r="K120" s="3" t="s">
        <v>78</v>
      </c>
      <c r="L120" s="3" t="s">
        <v>336</v>
      </c>
      <c r="M120" s="3" t="s">
        <v>337</v>
      </c>
      <c r="N120" s="3" t="s">
        <v>338</v>
      </c>
      <c r="O120" s="3" t="s">
        <v>82</v>
      </c>
      <c r="P120" s="3" t="str">
        <f>"CT071295                      "</f>
        <v xml:space="preserve">CT071295                      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42.16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0</v>
      </c>
      <c r="AR120" s="3">
        <v>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0</v>
      </c>
      <c r="BD120" s="3">
        <v>0</v>
      </c>
      <c r="BE120" s="3">
        <v>0</v>
      </c>
      <c r="BF120" s="3">
        <v>0</v>
      </c>
      <c r="BG120" s="3">
        <v>0</v>
      </c>
      <c r="BH120" s="3">
        <v>1</v>
      </c>
      <c r="BI120" s="3">
        <v>4.2</v>
      </c>
      <c r="BJ120" s="3">
        <v>13.6</v>
      </c>
      <c r="BK120" s="3">
        <v>14</v>
      </c>
      <c r="BL120" s="3">
        <v>166.16</v>
      </c>
      <c r="BM120" s="3">
        <v>24.92</v>
      </c>
      <c r="BN120" s="3">
        <v>191.08</v>
      </c>
      <c r="BO120" s="3">
        <v>191.08</v>
      </c>
      <c r="BQ120" s="3" t="s">
        <v>339</v>
      </c>
      <c r="BR120" s="3" t="s">
        <v>84</v>
      </c>
      <c r="BS120" s="4">
        <v>44578</v>
      </c>
      <c r="BT120" s="5">
        <v>0.4055555555555555</v>
      </c>
      <c r="BU120" s="3" t="s">
        <v>384</v>
      </c>
      <c r="BV120" s="3" t="s">
        <v>103</v>
      </c>
      <c r="BY120" s="3">
        <v>67947.75</v>
      </c>
      <c r="CA120" s="3" t="s">
        <v>341</v>
      </c>
      <c r="CC120" s="3" t="s">
        <v>337</v>
      </c>
      <c r="CD120" s="3">
        <v>3900</v>
      </c>
      <c r="CE120" s="3" t="s">
        <v>86</v>
      </c>
      <c r="CF120" s="4">
        <v>44578</v>
      </c>
      <c r="CI120" s="3">
        <v>3</v>
      </c>
      <c r="CJ120" s="3">
        <v>2</v>
      </c>
      <c r="CK120" s="3">
        <v>43</v>
      </c>
      <c r="CL120" s="3" t="s">
        <v>87</v>
      </c>
    </row>
    <row r="121" spans="1:90" x14ac:dyDescent="0.2">
      <c r="A121" s="3" t="s">
        <v>72</v>
      </c>
      <c r="B121" s="3" t="s">
        <v>73</v>
      </c>
      <c r="C121" s="3" t="s">
        <v>74</v>
      </c>
      <c r="E121" s="3" t="str">
        <f>"GAB2007743"</f>
        <v>GAB2007743</v>
      </c>
      <c r="F121" s="4">
        <v>44575</v>
      </c>
      <c r="G121" s="3">
        <v>202207</v>
      </c>
      <c r="H121" s="3" t="s">
        <v>75</v>
      </c>
      <c r="I121" s="3" t="s">
        <v>76</v>
      </c>
      <c r="J121" s="3" t="s">
        <v>77</v>
      </c>
      <c r="K121" s="3" t="s">
        <v>78</v>
      </c>
      <c r="L121" s="3" t="s">
        <v>260</v>
      </c>
      <c r="M121" s="3" t="s">
        <v>261</v>
      </c>
      <c r="N121" s="3" t="s">
        <v>557</v>
      </c>
      <c r="O121" s="3" t="s">
        <v>82</v>
      </c>
      <c r="P121" s="3" t="str">
        <f>"CT071266                      "</f>
        <v xml:space="preserve">CT071266                      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42.16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3">
        <v>0</v>
      </c>
      <c r="AR121" s="3">
        <v>0</v>
      </c>
      <c r="AS121" s="3">
        <v>0</v>
      </c>
      <c r="AT121" s="3">
        <v>0</v>
      </c>
      <c r="AU121" s="3">
        <v>0</v>
      </c>
      <c r="AV121" s="3">
        <v>0</v>
      </c>
      <c r="AW121" s="3">
        <v>0</v>
      </c>
      <c r="AX121" s="3">
        <v>0</v>
      </c>
      <c r="AY121" s="3">
        <v>0</v>
      </c>
      <c r="AZ121" s="3">
        <v>0</v>
      </c>
      <c r="BA121" s="3">
        <v>0</v>
      </c>
      <c r="BB121" s="3">
        <v>0</v>
      </c>
      <c r="BC121" s="3">
        <v>0</v>
      </c>
      <c r="BD121" s="3">
        <v>0</v>
      </c>
      <c r="BE121" s="3">
        <v>0</v>
      </c>
      <c r="BF121" s="3">
        <v>0</v>
      </c>
      <c r="BG121" s="3">
        <v>0</v>
      </c>
      <c r="BH121" s="3">
        <v>1</v>
      </c>
      <c r="BI121" s="3">
        <v>3.2</v>
      </c>
      <c r="BJ121" s="3">
        <v>13.2</v>
      </c>
      <c r="BK121" s="3">
        <v>14</v>
      </c>
      <c r="BL121" s="3">
        <v>166.16</v>
      </c>
      <c r="BM121" s="3">
        <v>24.92</v>
      </c>
      <c r="BN121" s="3">
        <v>191.08</v>
      </c>
      <c r="BO121" s="3">
        <v>191.08</v>
      </c>
      <c r="BQ121" s="3" t="s">
        <v>558</v>
      </c>
      <c r="BR121" s="3" t="s">
        <v>84</v>
      </c>
      <c r="BS121" s="4">
        <v>44578</v>
      </c>
      <c r="BT121" s="5">
        <v>0.62013888888888891</v>
      </c>
      <c r="BU121" s="3" t="s">
        <v>559</v>
      </c>
      <c r="BV121" s="3" t="s">
        <v>103</v>
      </c>
      <c r="BY121" s="3">
        <v>65847.600000000006</v>
      </c>
      <c r="CA121" s="3" t="s">
        <v>267</v>
      </c>
      <c r="CC121" s="3" t="s">
        <v>261</v>
      </c>
      <c r="CD121" s="3">
        <v>4420</v>
      </c>
      <c r="CE121" s="3" t="s">
        <v>86</v>
      </c>
      <c r="CF121" s="4">
        <v>44579</v>
      </c>
      <c r="CI121" s="3">
        <v>3</v>
      </c>
      <c r="CJ121" s="3">
        <v>1</v>
      </c>
      <c r="CK121" s="3">
        <v>43</v>
      </c>
      <c r="CL121" s="3" t="s">
        <v>87</v>
      </c>
    </row>
    <row r="122" spans="1:90" x14ac:dyDescent="0.2">
      <c r="A122" s="3" t="s">
        <v>72</v>
      </c>
      <c r="B122" s="3" t="s">
        <v>73</v>
      </c>
      <c r="C122" s="3" t="s">
        <v>74</v>
      </c>
      <c r="E122" s="3" t="str">
        <f>"GAB2007744"</f>
        <v>GAB2007744</v>
      </c>
      <c r="F122" s="4">
        <v>44575</v>
      </c>
      <c r="G122" s="3">
        <v>202207</v>
      </c>
      <c r="H122" s="3" t="s">
        <v>75</v>
      </c>
      <c r="I122" s="3" t="s">
        <v>76</v>
      </c>
      <c r="J122" s="3" t="s">
        <v>77</v>
      </c>
      <c r="K122" s="3" t="s">
        <v>78</v>
      </c>
      <c r="L122" s="3" t="s">
        <v>329</v>
      </c>
      <c r="M122" s="3" t="s">
        <v>330</v>
      </c>
      <c r="N122" s="3" t="s">
        <v>560</v>
      </c>
      <c r="O122" s="3" t="s">
        <v>82</v>
      </c>
      <c r="P122" s="3" t="str">
        <f>"CT071262                      "</f>
        <v xml:space="preserve">CT071262                      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79.17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0</v>
      </c>
      <c r="AR122" s="3">
        <v>0</v>
      </c>
      <c r="AS122" s="3">
        <v>0</v>
      </c>
      <c r="AT122" s="3">
        <v>0</v>
      </c>
      <c r="AU122" s="3">
        <v>0</v>
      </c>
      <c r="AV122" s="3">
        <v>0</v>
      </c>
      <c r="AW122" s="3">
        <v>0</v>
      </c>
      <c r="AX122" s="3">
        <v>0</v>
      </c>
      <c r="AY122" s="3">
        <v>0</v>
      </c>
      <c r="AZ122" s="3">
        <v>0</v>
      </c>
      <c r="BA122" s="3">
        <v>0</v>
      </c>
      <c r="BB122" s="3">
        <v>0</v>
      </c>
      <c r="BC122" s="3">
        <v>0</v>
      </c>
      <c r="BD122" s="3">
        <v>0</v>
      </c>
      <c r="BE122" s="3">
        <v>0</v>
      </c>
      <c r="BF122" s="3">
        <v>0</v>
      </c>
      <c r="BG122" s="3">
        <v>0</v>
      </c>
      <c r="BH122" s="3">
        <v>5</v>
      </c>
      <c r="BI122" s="3">
        <v>16.8</v>
      </c>
      <c r="BJ122" s="3">
        <v>54.7</v>
      </c>
      <c r="BK122" s="3">
        <v>55</v>
      </c>
      <c r="BL122" s="3">
        <v>307.42</v>
      </c>
      <c r="BM122" s="3">
        <v>46.11</v>
      </c>
      <c r="BN122" s="3">
        <v>353.53</v>
      </c>
      <c r="BO122" s="3">
        <v>353.53</v>
      </c>
      <c r="BQ122" s="3" t="s">
        <v>561</v>
      </c>
      <c r="BR122" s="3" t="s">
        <v>84</v>
      </c>
      <c r="BS122" s="4">
        <v>44579</v>
      </c>
      <c r="BT122" s="5">
        <v>0.39583333333333331</v>
      </c>
      <c r="BU122" s="3" t="s">
        <v>562</v>
      </c>
      <c r="BV122" s="3" t="s">
        <v>103</v>
      </c>
      <c r="BY122" s="3">
        <v>273430.31</v>
      </c>
      <c r="CC122" s="3" t="s">
        <v>330</v>
      </c>
      <c r="CD122" s="3">
        <v>3201</v>
      </c>
      <c r="CE122" s="3" t="s">
        <v>86</v>
      </c>
      <c r="CI122" s="3">
        <v>3</v>
      </c>
      <c r="CJ122" s="3">
        <v>2</v>
      </c>
      <c r="CK122" s="3">
        <v>41</v>
      </c>
      <c r="CL122" s="3" t="s">
        <v>87</v>
      </c>
    </row>
    <row r="123" spans="1:90" x14ac:dyDescent="0.2">
      <c r="A123" s="3" t="s">
        <v>72</v>
      </c>
      <c r="B123" s="3" t="s">
        <v>73</v>
      </c>
      <c r="C123" s="3" t="s">
        <v>74</v>
      </c>
      <c r="E123" s="3" t="str">
        <f>"GAB2007721"</f>
        <v>GAB2007721</v>
      </c>
      <c r="F123" s="4">
        <v>44575</v>
      </c>
      <c r="G123" s="3">
        <v>202207</v>
      </c>
      <c r="H123" s="3" t="s">
        <v>75</v>
      </c>
      <c r="I123" s="3" t="s">
        <v>76</v>
      </c>
      <c r="J123" s="3" t="s">
        <v>77</v>
      </c>
      <c r="K123" s="3" t="s">
        <v>78</v>
      </c>
      <c r="L123" s="3" t="s">
        <v>92</v>
      </c>
      <c r="M123" s="3" t="s">
        <v>93</v>
      </c>
      <c r="N123" s="3" t="s">
        <v>94</v>
      </c>
      <c r="O123" s="3" t="s">
        <v>82</v>
      </c>
      <c r="P123" s="3" t="str">
        <f>"CT071345                      "</f>
        <v xml:space="preserve">CT071345                      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45.91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  <c r="AQ123" s="3">
        <v>0</v>
      </c>
      <c r="AR123" s="3">
        <v>0</v>
      </c>
      <c r="AS123" s="3">
        <v>0</v>
      </c>
      <c r="AT123" s="3">
        <v>0</v>
      </c>
      <c r="AU123" s="3">
        <v>0</v>
      </c>
      <c r="AV123" s="3">
        <v>0</v>
      </c>
      <c r="AW123" s="3">
        <v>0</v>
      </c>
      <c r="AX123" s="3">
        <v>0</v>
      </c>
      <c r="AY123" s="3">
        <v>0</v>
      </c>
      <c r="AZ123" s="3">
        <v>0</v>
      </c>
      <c r="BA123" s="3">
        <v>0</v>
      </c>
      <c r="BB123" s="3">
        <v>0</v>
      </c>
      <c r="BC123" s="3">
        <v>0</v>
      </c>
      <c r="BD123" s="3">
        <v>0</v>
      </c>
      <c r="BE123" s="3">
        <v>0</v>
      </c>
      <c r="BF123" s="3">
        <v>0</v>
      </c>
      <c r="BG123" s="3">
        <v>0</v>
      </c>
      <c r="BH123" s="3">
        <v>1</v>
      </c>
      <c r="BI123" s="3">
        <v>10.6</v>
      </c>
      <c r="BJ123" s="3">
        <v>27.1</v>
      </c>
      <c r="BK123" s="3">
        <v>28</v>
      </c>
      <c r="BL123" s="3">
        <v>180.47</v>
      </c>
      <c r="BM123" s="3">
        <v>27.07</v>
      </c>
      <c r="BN123" s="3">
        <v>207.54</v>
      </c>
      <c r="BO123" s="3">
        <v>207.54</v>
      </c>
      <c r="BQ123" s="3" t="s">
        <v>95</v>
      </c>
      <c r="BR123" s="3" t="s">
        <v>84</v>
      </c>
      <c r="BS123" s="4">
        <v>44579</v>
      </c>
      <c r="BT123" s="5">
        <v>0.51527777777777783</v>
      </c>
      <c r="BU123" s="3" t="s">
        <v>563</v>
      </c>
      <c r="BV123" s="3" t="s">
        <v>103</v>
      </c>
      <c r="BY123" s="3">
        <v>135532.1</v>
      </c>
      <c r="CA123" s="3" t="s">
        <v>564</v>
      </c>
      <c r="CC123" s="3" t="s">
        <v>93</v>
      </c>
      <c r="CD123" s="3">
        <v>157</v>
      </c>
      <c r="CE123" s="3" t="s">
        <v>86</v>
      </c>
      <c r="CF123" s="4">
        <v>44579</v>
      </c>
      <c r="CI123" s="3">
        <v>2</v>
      </c>
      <c r="CJ123" s="3">
        <v>2</v>
      </c>
      <c r="CK123" s="3">
        <v>41</v>
      </c>
      <c r="CL123" s="3" t="s">
        <v>87</v>
      </c>
    </row>
    <row r="124" spans="1:90" x14ac:dyDescent="0.2">
      <c r="A124" s="3" t="s">
        <v>72</v>
      </c>
      <c r="B124" s="3" t="s">
        <v>73</v>
      </c>
      <c r="C124" s="3" t="s">
        <v>74</v>
      </c>
      <c r="E124" s="3" t="str">
        <f>"GAB2007731"</f>
        <v>GAB2007731</v>
      </c>
      <c r="F124" s="4">
        <v>44575</v>
      </c>
      <c r="G124" s="3">
        <v>202207</v>
      </c>
      <c r="H124" s="3" t="s">
        <v>75</v>
      </c>
      <c r="I124" s="3" t="s">
        <v>76</v>
      </c>
      <c r="J124" s="3" t="s">
        <v>77</v>
      </c>
      <c r="K124" s="3" t="s">
        <v>78</v>
      </c>
      <c r="L124" s="3" t="s">
        <v>194</v>
      </c>
      <c r="M124" s="3" t="s">
        <v>195</v>
      </c>
      <c r="N124" s="3" t="s">
        <v>565</v>
      </c>
      <c r="O124" s="3" t="s">
        <v>82</v>
      </c>
      <c r="P124" s="3" t="str">
        <f>"CT071338                      "</f>
        <v xml:space="preserve">CT071338                      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29.89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>
        <v>0</v>
      </c>
      <c r="AS124" s="3">
        <v>0</v>
      </c>
      <c r="AT124" s="3">
        <v>0</v>
      </c>
      <c r="AU124" s="3">
        <v>0</v>
      </c>
      <c r="AV124" s="3">
        <v>0</v>
      </c>
      <c r="AW124" s="3">
        <v>0</v>
      </c>
      <c r="AX124" s="3">
        <v>0</v>
      </c>
      <c r="AY124" s="3">
        <v>0</v>
      </c>
      <c r="AZ124" s="3">
        <v>0</v>
      </c>
      <c r="BA124" s="3">
        <v>0</v>
      </c>
      <c r="BB124" s="3">
        <v>0</v>
      </c>
      <c r="BC124" s="3">
        <v>0</v>
      </c>
      <c r="BD124" s="3">
        <v>0</v>
      </c>
      <c r="BE124" s="3">
        <v>0</v>
      </c>
      <c r="BF124" s="3">
        <v>0</v>
      </c>
      <c r="BG124" s="3">
        <v>0</v>
      </c>
      <c r="BH124" s="3">
        <v>1</v>
      </c>
      <c r="BI124" s="3">
        <v>3.1</v>
      </c>
      <c r="BJ124" s="3">
        <v>2.2000000000000002</v>
      </c>
      <c r="BK124" s="3">
        <v>4</v>
      </c>
      <c r="BL124" s="3">
        <v>119.34</v>
      </c>
      <c r="BM124" s="3">
        <v>17.899999999999999</v>
      </c>
      <c r="BN124" s="3">
        <v>137.24</v>
      </c>
      <c r="BO124" s="3">
        <v>137.24</v>
      </c>
      <c r="BQ124" s="3" t="s">
        <v>566</v>
      </c>
      <c r="BR124" s="3" t="s">
        <v>84</v>
      </c>
      <c r="BS124" s="4">
        <v>44578</v>
      </c>
      <c r="BT124" s="5">
        <v>0.33888888888888885</v>
      </c>
      <c r="BU124" s="3" t="s">
        <v>567</v>
      </c>
      <c r="BV124" s="3" t="s">
        <v>103</v>
      </c>
      <c r="BY124" s="3">
        <v>11116.8</v>
      </c>
      <c r="CA124" s="3" t="s">
        <v>353</v>
      </c>
      <c r="CC124" s="3" t="s">
        <v>195</v>
      </c>
      <c r="CD124" s="3">
        <v>182</v>
      </c>
      <c r="CE124" s="3" t="s">
        <v>86</v>
      </c>
      <c r="CF124" s="4">
        <v>44578</v>
      </c>
      <c r="CI124" s="3">
        <v>2</v>
      </c>
      <c r="CJ124" s="3">
        <v>1</v>
      </c>
      <c r="CK124" s="3">
        <v>41</v>
      </c>
      <c r="CL124" s="3" t="s">
        <v>87</v>
      </c>
    </row>
    <row r="125" spans="1:90" x14ac:dyDescent="0.2">
      <c r="A125" s="3" t="s">
        <v>72</v>
      </c>
      <c r="B125" s="3" t="s">
        <v>73</v>
      </c>
      <c r="C125" s="3" t="s">
        <v>74</v>
      </c>
      <c r="E125" s="3" t="str">
        <f>"GAB2007727"</f>
        <v>GAB2007727</v>
      </c>
      <c r="F125" s="4">
        <v>44575</v>
      </c>
      <c r="G125" s="3">
        <v>202207</v>
      </c>
      <c r="H125" s="3" t="s">
        <v>75</v>
      </c>
      <c r="I125" s="3" t="s">
        <v>76</v>
      </c>
      <c r="J125" s="3" t="s">
        <v>77</v>
      </c>
      <c r="K125" s="3" t="s">
        <v>78</v>
      </c>
      <c r="L125" s="3" t="s">
        <v>194</v>
      </c>
      <c r="M125" s="3" t="s">
        <v>195</v>
      </c>
      <c r="N125" s="3" t="s">
        <v>568</v>
      </c>
      <c r="O125" s="3" t="s">
        <v>82</v>
      </c>
      <c r="P125" s="3" t="str">
        <f>"CT071298                      "</f>
        <v xml:space="preserve">CT071298                      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29.89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>
        <v>0</v>
      </c>
      <c r="AS125" s="3">
        <v>0</v>
      </c>
      <c r="AT125" s="3">
        <v>0</v>
      </c>
      <c r="AU125" s="3">
        <v>0</v>
      </c>
      <c r="AV125" s="3">
        <v>0</v>
      </c>
      <c r="AW125" s="3">
        <v>0</v>
      </c>
      <c r="AX125" s="3">
        <v>0</v>
      </c>
      <c r="AY125" s="3">
        <v>0</v>
      </c>
      <c r="AZ125" s="3">
        <v>0</v>
      </c>
      <c r="BA125" s="3">
        <v>0</v>
      </c>
      <c r="BB125" s="3">
        <v>0</v>
      </c>
      <c r="BC125" s="3">
        <v>0</v>
      </c>
      <c r="BD125" s="3">
        <v>0</v>
      </c>
      <c r="BE125" s="3">
        <v>0</v>
      </c>
      <c r="BF125" s="3">
        <v>0</v>
      </c>
      <c r="BG125" s="3">
        <v>0</v>
      </c>
      <c r="BH125" s="3">
        <v>1</v>
      </c>
      <c r="BI125" s="3">
        <v>0.8</v>
      </c>
      <c r="BJ125" s="3">
        <v>2.6</v>
      </c>
      <c r="BK125" s="3">
        <v>3</v>
      </c>
      <c r="BL125" s="3">
        <v>119.34</v>
      </c>
      <c r="BM125" s="3">
        <v>17.899999999999999</v>
      </c>
      <c r="BN125" s="3">
        <v>137.24</v>
      </c>
      <c r="BO125" s="3">
        <v>137.24</v>
      </c>
      <c r="BQ125" s="3" t="s">
        <v>569</v>
      </c>
      <c r="BR125" s="3" t="s">
        <v>84</v>
      </c>
      <c r="BS125" s="4">
        <v>44578</v>
      </c>
      <c r="BT125" s="5">
        <v>0.60416666666666663</v>
      </c>
      <c r="BU125" s="3" t="s">
        <v>570</v>
      </c>
      <c r="BV125" s="3" t="s">
        <v>103</v>
      </c>
      <c r="BY125" s="3">
        <v>13156</v>
      </c>
      <c r="CA125" s="3" t="s">
        <v>571</v>
      </c>
      <c r="CC125" s="3" t="s">
        <v>195</v>
      </c>
      <c r="CD125" s="3">
        <v>2</v>
      </c>
      <c r="CE125" s="3" t="s">
        <v>86</v>
      </c>
      <c r="CF125" s="4">
        <v>44578</v>
      </c>
      <c r="CI125" s="3">
        <v>2</v>
      </c>
      <c r="CJ125" s="3">
        <v>1</v>
      </c>
      <c r="CK125" s="3">
        <v>41</v>
      </c>
      <c r="CL125" s="3" t="s">
        <v>87</v>
      </c>
    </row>
    <row r="126" spans="1:90" x14ac:dyDescent="0.2">
      <c r="A126" s="3" t="s">
        <v>72</v>
      </c>
      <c r="B126" s="3" t="s">
        <v>73</v>
      </c>
      <c r="C126" s="3" t="s">
        <v>74</v>
      </c>
      <c r="E126" s="3" t="str">
        <f>"GAB2007722"</f>
        <v>GAB2007722</v>
      </c>
      <c r="F126" s="4">
        <v>44575</v>
      </c>
      <c r="G126" s="3">
        <v>202207</v>
      </c>
      <c r="H126" s="3" t="s">
        <v>75</v>
      </c>
      <c r="I126" s="3" t="s">
        <v>76</v>
      </c>
      <c r="J126" s="3" t="s">
        <v>77</v>
      </c>
      <c r="K126" s="3" t="s">
        <v>78</v>
      </c>
      <c r="L126" s="3" t="s">
        <v>105</v>
      </c>
      <c r="M126" s="3" t="s">
        <v>106</v>
      </c>
      <c r="N126" s="3" t="s">
        <v>213</v>
      </c>
      <c r="O126" s="3" t="s">
        <v>82</v>
      </c>
      <c r="P126" s="3" t="str">
        <f>"CT071341                      "</f>
        <v xml:space="preserve">CT071341                      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178.94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0</v>
      </c>
      <c r="BE126" s="3">
        <v>0</v>
      </c>
      <c r="BF126" s="3">
        <v>0</v>
      </c>
      <c r="BG126" s="3">
        <v>0</v>
      </c>
      <c r="BH126" s="3">
        <v>10</v>
      </c>
      <c r="BI126" s="3">
        <v>40.299999999999997</v>
      </c>
      <c r="BJ126" s="3">
        <v>135.80000000000001</v>
      </c>
      <c r="BK126" s="3">
        <v>136</v>
      </c>
      <c r="BL126" s="3">
        <v>688.26</v>
      </c>
      <c r="BM126" s="3">
        <v>103.24</v>
      </c>
      <c r="BN126" s="3">
        <v>791.5</v>
      </c>
      <c r="BO126" s="3">
        <v>791.5</v>
      </c>
      <c r="BQ126" s="3" t="s">
        <v>572</v>
      </c>
      <c r="BR126" s="3" t="s">
        <v>84</v>
      </c>
      <c r="BS126" s="4">
        <v>44578</v>
      </c>
      <c r="BT126" s="5">
        <v>0.48402777777777778</v>
      </c>
      <c r="BU126" s="3" t="s">
        <v>573</v>
      </c>
      <c r="BV126" s="3" t="s">
        <v>103</v>
      </c>
      <c r="BY126" s="3">
        <v>679048.45</v>
      </c>
      <c r="CA126" s="3" t="s">
        <v>216</v>
      </c>
      <c r="CC126" s="3" t="s">
        <v>106</v>
      </c>
      <c r="CD126" s="3">
        <v>2193</v>
      </c>
      <c r="CE126" s="3" t="s">
        <v>86</v>
      </c>
      <c r="CF126" s="4">
        <v>44578</v>
      </c>
      <c r="CI126" s="3">
        <v>2</v>
      </c>
      <c r="CJ126" s="3">
        <v>1</v>
      </c>
      <c r="CK126" s="3">
        <v>41</v>
      </c>
      <c r="CL126" s="3" t="s">
        <v>87</v>
      </c>
    </row>
    <row r="127" spans="1:90" x14ac:dyDescent="0.2">
      <c r="A127" s="3" t="s">
        <v>72</v>
      </c>
      <c r="B127" s="3" t="s">
        <v>73</v>
      </c>
      <c r="C127" s="3" t="s">
        <v>74</v>
      </c>
      <c r="E127" s="3" t="str">
        <f>"GAB2007724"</f>
        <v>GAB2007724</v>
      </c>
      <c r="F127" s="4">
        <v>44575</v>
      </c>
      <c r="G127" s="3">
        <v>202207</v>
      </c>
      <c r="H127" s="3" t="s">
        <v>75</v>
      </c>
      <c r="I127" s="3" t="s">
        <v>76</v>
      </c>
      <c r="J127" s="3" t="s">
        <v>77</v>
      </c>
      <c r="K127" s="3" t="s">
        <v>78</v>
      </c>
      <c r="L127" s="3" t="s">
        <v>75</v>
      </c>
      <c r="M127" s="3" t="s">
        <v>76</v>
      </c>
      <c r="N127" s="3" t="s">
        <v>574</v>
      </c>
      <c r="O127" s="3" t="s">
        <v>82</v>
      </c>
      <c r="P127" s="3" t="str">
        <f>"CT071352                      "</f>
        <v xml:space="preserve">CT071352                      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23.06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  <c r="AS127" s="3">
        <v>0</v>
      </c>
      <c r="AT127" s="3">
        <v>0</v>
      </c>
      <c r="AU127" s="3">
        <v>0</v>
      </c>
      <c r="AV127" s="3">
        <v>0</v>
      </c>
      <c r="AW127" s="3">
        <v>0</v>
      </c>
      <c r="AX127" s="3">
        <v>0</v>
      </c>
      <c r="AY127" s="3">
        <v>0</v>
      </c>
      <c r="AZ127" s="3">
        <v>0</v>
      </c>
      <c r="BA127" s="3">
        <v>0</v>
      </c>
      <c r="BB127" s="3">
        <v>0</v>
      </c>
      <c r="BC127" s="3">
        <v>0</v>
      </c>
      <c r="BD127" s="3">
        <v>0</v>
      </c>
      <c r="BE127" s="3">
        <v>0</v>
      </c>
      <c r="BF127" s="3">
        <v>0</v>
      </c>
      <c r="BG127" s="3">
        <v>0</v>
      </c>
      <c r="BH127" s="3">
        <v>1</v>
      </c>
      <c r="BI127" s="3">
        <v>0.4</v>
      </c>
      <c r="BJ127" s="3">
        <v>2.7</v>
      </c>
      <c r="BK127" s="3">
        <v>3</v>
      </c>
      <c r="BL127" s="3">
        <v>93.28</v>
      </c>
      <c r="BM127" s="3">
        <v>13.99</v>
      </c>
      <c r="BN127" s="3">
        <v>107.27</v>
      </c>
      <c r="BO127" s="3">
        <v>107.27</v>
      </c>
      <c r="BQ127" s="3" t="s">
        <v>575</v>
      </c>
      <c r="BR127" s="3" t="s">
        <v>84</v>
      </c>
      <c r="BS127" s="4">
        <v>44578</v>
      </c>
      <c r="BT127" s="5">
        <v>0.43611111111111112</v>
      </c>
      <c r="BU127" s="3" t="s">
        <v>576</v>
      </c>
      <c r="BV127" s="3" t="s">
        <v>103</v>
      </c>
      <c r="BY127" s="3">
        <v>13427.05</v>
      </c>
      <c r="CA127" s="3" t="s">
        <v>232</v>
      </c>
      <c r="CC127" s="3" t="s">
        <v>76</v>
      </c>
      <c r="CD127" s="3">
        <v>7800</v>
      </c>
      <c r="CE127" s="3" t="s">
        <v>86</v>
      </c>
      <c r="CF127" s="4">
        <v>44579</v>
      </c>
      <c r="CI127" s="3">
        <v>1</v>
      </c>
      <c r="CJ127" s="3">
        <v>1</v>
      </c>
      <c r="CK127" s="3">
        <v>42</v>
      </c>
      <c r="CL127" s="3" t="s">
        <v>87</v>
      </c>
    </row>
    <row r="128" spans="1:90" x14ac:dyDescent="0.2">
      <c r="A128" s="3" t="s">
        <v>72</v>
      </c>
      <c r="B128" s="3" t="s">
        <v>73</v>
      </c>
      <c r="C128" s="3" t="s">
        <v>74</v>
      </c>
      <c r="E128" s="3" t="str">
        <f>"GAB2007725"</f>
        <v>GAB2007725</v>
      </c>
      <c r="F128" s="4">
        <v>44575</v>
      </c>
      <c r="G128" s="3">
        <v>202207</v>
      </c>
      <c r="H128" s="3" t="s">
        <v>75</v>
      </c>
      <c r="I128" s="3" t="s">
        <v>76</v>
      </c>
      <c r="J128" s="3" t="s">
        <v>77</v>
      </c>
      <c r="K128" s="3" t="s">
        <v>78</v>
      </c>
      <c r="L128" s="3" t="s">
        <v>577</v>
      </c>
      <c r="M128" s="3" t="s">
        <v>578</v>
      </c>
      <c r="N128" s="3" t="s">
        <v>579</v>
      </c>
      <c r="O128" s="3" t="s">
        <v>82</v>
      </c>
      <c r="P128" s="3" t="str">
        <f>"ORD006547                     "</f>
        <v xml:space="preserve">ORD006547                     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42.16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0</v>
      </c>
      <c r="AR128" s="3">
        <v>0</v>
      </c>
      <c r="AS128" s="3">
        <v>0</v>
      </c>
      <c r="AT128" s="3">
        <v>0</v>
      </c>
      <c r="AU128" s="3">
        <v>0</v>
      </c>
      <c r="AV128" s="3">
        <v>0</v>
      </c>
      <c r="AW128" s="3">
        <v>0</v>
      </c>
      <c r="AX128" s="3">
        <v>0</v>
      </c>
      <c r="AY128" s="3">
        <v>0</v>
      </c>
      <c r="AZ128" s="3">
        <v>0</v>
      </c>
      <c r="BA128" s="3">
        <v>0</v>
      </c>
      <c r="BB128" s="3">
        <v>0</v>
      </c>
      <c r="BC128" s="3">
        <v>0</v>
      </c>
      <c r="BD128" s="3">
        <v>0</v>
      </c>
      <c r="BE128" s="3">
        <v>0</v>
      </c>
      <c r="BF128" s="3">
        <v>0</v>
      </c>
      <c r="BG128" s="3">
        <v>0</v>
      </c>
      <c r="BH128" s="3">
        <v>1</v>
      </c>
      <c r="BI128" s="3">
        <v>0.5</v>
      </c>
      <c r="BJ128" s="3">
        <v>1.9</v>
      </c>
      <c r="BK128" s="3">
        <v>2</v>
      </c>
      <c r="BL128" s="3">
        <v>166.16</v>
      </c>
      <c r="BM128" s="3">
        <v>24.92</v>
      </c>
      <c r="BN128" s="3">
        <v>191.08</v>
      </c>
      <c r="BO128" s="3">
        <v>191.08</v>
      </c>
      <c r="BQ128" s="3" t="s">
        <v>580</v>
      </c>
      <c r="BR128" s="3" t="s">
        <v>84</v>
      </c>
      <c r="BS128" s="4">
        <v>44578</v>
      </c>
      <c r="BT128" s="5">
        <v>0.3666666666666667</v>
      </c>
      <c r="BU128" s="3" t="s">
        <v>581</v>
      </c>
      <c r="BV128" s="3" t="s">
        <v>103</v>
      </c>
      <c r="BY128" s="3">
        <v>9576</v>
      </c>
      <c r="CA128" s="3" t="s">
        <v>490</v>
      </c>
      <c r="CC128" s="3" t="s">
        <v>578</v>
      </c>
      <c r="CD128" s="3">
        <v>6570</v>
      </c>
      <c r="CE128" s="3" t="s">
        <v>86</v>
      </c>
      <c r="CF128" s="4">
        <v>44580</v>
      </c>
      <c r="CI128" s="3">
        <v>1</v>
      </c>
      <c r="CJ128" s="3">
        <v>1</v>
      </c>
      <c r="CK128" s="3">
        <v>43</v>
      </c>
      <c r="CL128" s="3" t="s">
        <v>87</v>
      </c>
    </row>
    <row r="129" spans="1:90" x14ac:dyDescent="0.2">
      <c r="A129" s="3" t="s">
        <v>72</v>
      </c>
      <c r="B129" s="3" t="s">
        <v>73</v>
      </c>
      <c r="C129" s="3" t="s">
        <v>74</v>
      </c>
      <c r="E129" s="3" t="str">
        <f>"GAB2007736"</f>
        <v>GAB2007736</v>
      </c>
      <c r="F129" s="4">
        <v>44575</v>
      </c>
      <c r="G129" s="3">
        <v>202207</v>
      </c>
      <c r="H129" s="3" t="s">
        <v>75</v>
      </c>
      <c r="I129" s="3" t="s">
        <v>76</v>
      </c>
      <c r="J129" s="3" t="s">
        <v>77</v>
      </c>
      <c r="K129" s="3" t="s">
        <v>78</v>
      </c>
      <c r="L129" s="3" t="s">
        <v>207</v>
      </c>
      <c r="M129" s="3" t="s">
        <v>208</v>
      </c>
      <c r="N129" s="3" t="s">
        <v>385</v>
      </c>
      <c r="O129" s="3" t="s">
        <v>82</v>
      </c>
      <c r="P129" s="3" t="str">
        <f>"CT071362                      "</f>
        <v xml:space="preserve">CT071362                      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29.89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0</v>
      </c>
      <c r="AR129" s="3">
        <v>0</v>
      </c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  <c r="AY129" s="3">
        <v>0</v>
      </c>
      <c r="AZ129" s="3">
        <v>0</v>
      </c>
      <c r="BA129" s="3">
        <v>0</v>
      </c>
      <c r="BB129" s="3">
        <v>0</v>
      </c>
      <c r="BC129" s="3">
        <v>0</v>
      </c>
      <c r="BD129" s="3">
        <v>0</v>
      </c>
      <c r="BE129" s="3">
        <v>0</v>
      </c>
      <c r="BF129" s="3">
        <v>0</v>
      </c>
      <c r="BG129" s="3">
        <v>0</v>
      </c>
      <c r="BH129" s="3">
        <v>1</v>
      </c>
      <c r="BI129" s="3">
        <v>4</v>
      </c>
      <c r="BJ129" s="3">
        <v>13.1</v>
      </c>
      <c r="BK129" s="3">
        <v>14</v>
      </c>
      <c r="BL129" s="3">
        <v>119.34</v>
      </c>
      <c r="BM129" s="3">
        <v>17.899999999999999</v>
      </c>
      <c r="BN129" s="3">
        <v>137.24</v>
      </c>
      <c r="BO129" s="3">
        <v>137.24</v>
      </c>
      <c r="BQ129" s="3" t="s">
        <v>386</v>
      </c>
      <c r="BR129" s="3" t="s">
        <v>84</v>
      </c>
      <c r="BS129" s="4">
        <v>44578</v>
      </c>
      <c r="BT129" s="5">
        <v>0.33680555555555558</v>
      </c>
      <c r="BU129" s="3" t="s">
        <v>387</v>
      </c>
      <c r="BV129" s="3" t="s">
        <v>103</v>
      </c>
      <c r="BY129" s="3">
        <v>65651.429999999993</v>
      </c>
      <c r="CA129" s="3" t="s">
        <v>388</v>
      </c>
      <c r="CC129" s="3" t="s">
        <v>208</v>
      </c>
      <c r="CD129" s="3">
        <v>2194</v>
      </c>
      <c r="CE129" s="3" t="s">
        <v>86</v>
      </c>
      <c r="CF129" s="4">
        <v>44578</v>
      </c>
      <c r="CI129" s="3">
        <v>2</v>
      </c>
      <c r="CJ129" s="3">
        <v>1</v>
      </c>
      <c r="CK129" s="3">
        <v>41</v>
      </c>
      <c r="CL129" s="3" t="s">
        <v>87</v>
      </c>
    </row>
    <row r="130" spans="1:90" x14ac:dyDescent="0.2">
      <c r="A130" s="3" t="s">
        <v>72</v>
      </c>
      <c r="B130" s="3" t="s">
        <v>73</v>
      </c>
      <c r="C130" s="3" t="s">
        <v>74</v>
      </c>
      <c r="E130" s="3" t="str">
        <f>"GAB2007735"</f>
        <v>GAB2007735</v>
      </c>
      <c r="F130" s="4">
        <v>44575</v>
      </c>
      <c r="G130" s="3">
        <v>202207</v>
      </c>
      <c r="H130" s="3" t="s">
        <v>75</v>
      </c>
      <c r="I130" s="3" t="s">
        <v>76</v>
      </c>
      <c r="J130" s="3" t="s">
        <v>77</v>
      </c>
      <c r="K130" s="3" t="s">
        <v>78</v>
      </c>
      <c r="L130" s="3" t="s">
        <v>194</v>
      </c>
      <c r="M130" s="3" t="s">
        <v>195</v>
      </c>
      <c r="N130" s="3" t="s">
        <v>582</v>
      </c>
      <c r="O130" s="3" t="s">
        <v>82</v>
      </c>
      <c r="P130" s="3" t="str">
        <f>"CT071252                      "</f>
        <v xml:space="preserve">CT071252                      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29.89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0</v>
      </c>
      <c r="AR130" s="3">
        <v>0</v>
      </c>
      <c r="AS130" s="3">
        <v>0</v>
      </c>
      <c r="AT130" s="3">
        <v>0</v>
      </c>
      <c r="AU130" s="3">
        <v>0</v>
      </c>
      <c r="AV130" s="3">
        <v>0</v>
      </c>
      <c r="AW130" s="3">
        <v>0</v>
      </c>
      <c r="AX130" s="3">
        <v>0</v>
      </c>
      <c r="AY130" s="3">
        <v>0</v>
      </c>
      <c r="AZ130" s="3">
        <v>0</v>
      </c>
      <c r="BA130" s="3">
        <v>0</v>
      </c>
      <c r="BB130" s="3">
        <v>0</v>
      </c>
      <c r="BC130" s="3">
        <v>0</v>
      </c>
      <c r="BD130" s="3">
        <v>0</v>
      </c>
      <c r="BE130" s="3">
        <v>0</v>
      </c>
      <c r="BF130" s="3">
        <v>0</v>
      </c>
      <c r="BG130" s="3">
        <v>0</v>
      </c>
      <c r="BH130" s="3">
        <v>1</v>
      </c>
      <c r="BI130" s="3">
        <v>9.5</v>
      </c>
      <c r="BJ130" s="3">
        <v>13.1</v>
      </c>
      <c r="BK130" s="3">
        <v>14</v>
      </c>
      <c r="BL130" s="3">
        <v>119.34</v>
      </c>
      <c r="BM130" s="3">
        <v>17.899999999999999</v>
      </c>
      <c r="BN130" s="3">
        <v>137.24</v>
      </c>
      <c r="BO130" s="3">
        <v>137.24</v>
      </c>
      <c r="BQ130" s="3" t="s">
        <v>583</v>
      </c>
      <c r="BR130" s="3" t="s">
        <v>84</v>
      </c>
      <c r="BS130" s="4">
        <v>44578</v>
      </c>
      <c r="BT130" s="5">
        <v>0.37708333333333338</v>
      </c>
      <c r="BU130" s="3" t="s">
        <v>584</v>
      </c>
      <c r="BV130" s="3" t="s">
        <v>103</v>
      </c>
      <c r="BY130" s="3">
        <v>65534</v>
      </c>
      <c r="CA130" s="3" t="s">
        <v>585</v>
      </c>
      <c r="CC130" s="3" t="s">
        <v>195</v>
      </c>
      <c r="CD130" s="3">
        <v>2</v>
      </c>
      <c r="CE130" s="3" t="s">
        <v>86</v>
      </c>
      <c r="CF130" s="4">
        <v>44578</v>
      </c>
      <c r="CI130" s="3">
        <v>2</v>
      </c>
      <c r="CJ130" s="3">
        <v>1</v>
      </c>
      <c r="CK130" s="3">
        <v>41</v>
      </c>
      <c r="CL130" s="3" t="s">
        <v>87</v>
      </c>
    </row>
    <row r="131" spans="1:90" x14ac:dyDescent="0.2">
      <c r="A131" s="3" t="s">
        <v>72</v>
      </c>
      <c r="B131" s="3" t="s">
        <v>73</v>
      </c>
      <c r="C131" s="3" t="s">
        <v>74</v>
      </c>
      <c r="E131" s="3" t="str">
        <f>"GAB2007733"</f>
        <v>GAB2007733</v>
      </c>
      <c r="F131" s="4">
        <v>44575</v>
      </c>
      <c r="G131" s="3">
        <v>202207</v>
      </c>
      <c r="H131" s="3" t="s">
        <v>75</v>
      </c>
      <c r="I131" s="3" t="s">
        <v>76</v>
      </c>
      <c r="J131" s="3" t="s">
        <v>77</v>
      </c>
      <c r="K131" s="3" t="s">
        <v>78</v>
      </c>
      <c r="L131" s="3" t="s">
        <v>252</v>
      </c>
      <c r="M131" s="3" t="s">
        <v>253</v>
      </c>
      <c r="N131" s="3" t="s">
        <v>586</v>
      </c>
      <c r="O131" s="3" t="s">
        <v>82</v>
      </c>
      <c r="P131" s="3" t="str">
        <f>"CT071263                      "</f>
        <v xml:space="preserve">CT071263                      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44.31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  <c r="AZ131" s="3">
        <v>0</v>
      </c>
      <c r="BA131" s="3">
        <v>0</v>
      </c>
      <c r="BB131" s="3">
        <v>0</v>
      </c>
      <c r="BC131" s="3">
        <v>0</v>
      </c>
      <c r="BD131" s="3">
        <v>0</v>
      </c>
      <c r="BE131" s="3">
        <v>0</v>
      </c>
      <c r="BF131" s="3">
        <v>0</v>
      </c>
      <c r="BG131" s="3">
        <v>0</v>
      </c>
      <c r="BH131" s="3">
        <v>1</v>
      </c>
      <c r="BI131" s="3">
        <v>3.7</v>
      </c>
      <c r="BJ131" s="3">
        <v>15.1</v>
      </c>
      <c r="BK131" s="3">
        <v>16</v>
      </c>
      <c r="BL131" s="3">
        <v>174.38</v>
      </c>
      <c r="BM131" s="3">
        <v>26.16</v>
      </c>
      <c r="BN131" s="3">
        <v>200.54</v>
      </c>
      <c r="BO131" s="3">
        <v>200.54</v>
      </c>
      <c r="BQ131" s="3" t="s">
        <v>587</v>
      </c>
      <c r="BR131" s="3" t="s">
        <v>84</v>
      </c>
      <c r="BS131" s="4">
        <v>44579</v>
      </c>
      <c r="BT131" s="5">
        <v>0.46875</v>
      </c>
      <c r="BU131" s="3" t="s">
        <v>588</v>
      </c>
      <c r="BV131" s="3" t="s">
        <v>103</v>
      </c>
      <c r="BY131" s="3">
        <v>75670</v>
      </c>
      <c r="CA131" s="3" t="s">
        <v>259</v>
      </c>
      <c r="CC131" s="3" t="s">
        <v>253</v>
      </c>
      <c r="CD131" s="3">
        <v>9459</v>
      </c>
      <c r="CE131" s="3" t="s">
        <v>86</v>
      </c>
      <c r="CF131" s="4">
        <v>44579</v>
      </c>
      <c r="CI131" s="3">
        <v>3</v>
      </c>
      <c r="CJ131" s="3">
        <v>2</v>
      </c>
      <c r="CK131" s="3">
        <v>43</v>
      </c>
      <c r="CL131" s="3" t="s">
        <v>87</v>
      </c>
    </row>
    <row r="132" spans="1:90" x14ac:dyDescent="0.2">
      <c r="A132" s="3" t="s">
        <v>72</v>
      </c>
      <c r="B132" s="3" t="s">
        <v>73</v>
      </c>
      <c r="C132" s="3" t="s">
        <v>74</v>
      </c>
      <c r="E132" s="3" t="str">
        <f>"GAB2007726"</f>
        <v>GAB2007726</v>
      </c>
      <c r="F132" s="4">
        <v>44575</v>
      </c>
      <c r="G132" s="3">
        <v>202207</v>
      </c>
      <c r="H132" s="3" t="s">
        <v>75</v>
      </c>
      <c r="I132" s="3" t="s">
        <v>76</v>
      </c>
      <c r="J132" s="3" t="s">
        <v>77</v>
      </c>
      <c r="K132" s="3" t="s">
        <v>78</v>
      </c>
      <c r="L132" s="3" t="s">
        <v>207</v>
      </c>
      <c r="M132" s="3" t="s">
        <v>208</v>
      </c>
      <c r="N132" s="3" t="s">
        <v>589</v>
      </c>
      <c r="O132" s="3" t="s">
        <v>82</v>
      </c>
      <c r="P132" s="3" t="str">
        <f>"CT071355                      "</f>
        <v xml:space="preserve">CT071355                      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29.89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v>0</v>
      </c>
      <c r="BE132" s="3">
        <v>0</v>
      </c>
      <c r="BF132" s="3">
        <v>0</v>
      </c>
      <c r="BG132" s="3">
        <v>0</v>
      </c>
      <c r="BH132" s="3">
        <v>1</v>
      </c>
      <c r="BI132" s="3">
        <v>0.5</v>
      </c>
      <c r="BJ132" s="3">
        <v>1.9</v>
      </c>
      <c r="BK132" s="3">
        <v>2</v>
      </c>
      <c r="BL132" s="3">
        <v>119.34</v>
      </c>
      <c r="BM132" s="3">
        <v>17.899999999999999</v>
      </c>
      <c r="BN132" s="3">
        <v>137.24</v>
      </c>
      <c r="BO132" s="3">
        <v>137.24</v>
      </c>
      <c r="BQ132" s="3" t="s">
        <v>590</v>
      </c>
      <c r="BR132" s="3" t="s">
        <v>84</v>
      </c>
      <c r="BS132" s="4">
        <v>44578</v>
      </c>
      <c r="BT132" s="5">
        <v>0.50694444444444442</v>
      </c>
      <c r="BU132" s="3" t="s">
        <v>591</v>
      </c>
      <c r="BV132" s="3" t="s">
        <v>103</v>
      </c>
      <c r="BY132" s="3">
        <v>9345.6</v>
      </c>
      <c r="CA132" s="3" t="s">
        <v>592</v>
      </c>
      <c r="CC132" s="3" t="s">
        <v>208</v>
      </c>
      <c r="CD132" s="3">
        <v>2194</v>
      </c>
      <c r="CE132" s="3" t="s">
        <v>86</v>
      </c>
      <c r="CF132" s="4">
        <v>44578</v>
      </c>
      <c r="CI132" s="3">
        <v>2</v>
      </c>
      <c r="CJ132" s="3">
        <v>1</v>
      </c>
      <c r="CK132" s="3">
        <v>41</v>
      </c>
      <c r="CL132" s="3" t="s">
        <v>87</v>
      </c>
    </row>
    <row r="133" spans="1:90" x14ac:dyDescent="0.2">
      <c r="A133" s="3" t="s">
        <v>72</v>
      </c>
      <c r="B133" s="3" t="s">
        <v>73</v>
      </c>
      <c r="C133" s="3" t="s">
        <v>74</v>
      </c>
      <c r="E133" s="3" t="str">
        <f>"GAB2007740"</f>
        <v>GAB2007740</v>
      </c>
      <c r="F133" s="4">
        <v>44575</v>
      </c>
      <c r="G133" s="3">
        <v>202207</v>
      </c>
      <c r="H133" s="3" t="s">
        <v>75</v>
      </c>
      <c r="I133" s="3" t="s">
        <v>76</v>
      </c>
      <c r="J133" s="3" t="s">
        <v>77</v>
      </c>
      <c r="K133" s="3" t="s">
        <v>78</v>
      </c>
      <c r="L133" s="3" t="s">
        <v>530</v>
      </c>
      <c r="M133" s="3" t="s">
        <v>531</v>
      </c>
      <c r="N133" s="3" t="s">
        <v>532</v>
      </c>
      <c r="O133" s="3" t="s">
        <v>82</v>
      </c>
      <c r="P133" s="3" t="str">
        <f>"CT071264                      "</f>
        <v xml:space="preserve">CT071264                      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42.16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0</v>
      </c>
      <c r="AR133" s="3">
        <v>0</v>
      </c>
      <c r="AS133" s="3">
        <v>0</v>
      </c>
      <c r="AT133" s="3">
        <v>0</v>
      </c>
      <c r="AU133" s="3">
        <v>0</v>
      </c>
      <c r="AV133" s="3">
        <v>0</v>
      </c>
      <c r="AW133" s="3">
        <v>0</v>
      </c>
      <c r="AX133" s="3">
        <v>0</v>
      </c>
      <c r="AY133" s="3">
        <v>0</v>
      </c>
      <c r="AZ133" s="3">
        <v>0</v>
      </c>
      <c r="BA133" s="3">
        <v>0</v>
      </c>
      <c r="BB133" s="3">
        <v>0</v>
      </c>
      <c r="BC133" s="3">
        <v>0</v>
      </c>
      <c r="BD133" s="3">
        <v>0</v>
      </c>
      <c r="BE133" s="3">
        <v>0</v>
      </c>
      <c r="BF133" s="3">
        <v>0</v>
      </c>
      <c r="BG133" s="3">
        <v>0</v>
      </c>
      <c r="BH133" s="3">
        <v>1</v>
      </c>
      <c r="BI133" s="3">
        <v>2.5</v>
      </c>
      <c r="BJ133" s="3">
        <v>12.5</v>
      </c>
      <c r="BK133" s="3">
        <v>13</v>
      </c>
      <c r="BL133" s="3">
        <v>166.16</v>
      </c>
      <c r="BM133" s="3">
        <v>24.92</v>
      </c>
      <c r="BN133" s="3">
        <v>191.08</v>
      </c>
      <c r="BO133" s="3">
        <v>191.08</v>
      </c>
      <c r="BQ133" s="3" t="s">
        <v>533</v>
      </c>
      <c r="BR133" s="3" t="s">
        <v>84</v>
      </c>
      <c r="BS133" s="4">
        <v>44578</v>
      </c>
      <c r="BT133" s="5">
        <v>0.40277777777777773</v>
      </c>
      <c r="BU133" s="3" t="s">
        <v>593</v>
      </c>
      <c r="BV133" s="3" t="s">
        <v>103</v>
      </c>
      <c r="BY133" s="3">
        <v>62332.2</v>
      </c>
      <c r="CA133" s="3" t="s">
        <v>535</v>
      </c>
      <c r="CC133" s="3" t="s">
        <v>531</v>
      </c>
      <c r="CD133" s="3">
        <v>2515</v>
      </c>
      <c r="CE133" s="3" t="s">
        <v>86</v>
      </c>
      <c r="CF133" s="4">
        <v>44578</v>
      </c>
      <c r="CI133" s="3">
        <v>2</v>
      </c>
      <c r="CJ133" s="3">
        <v>1</v>
      </c>
      <c r="CK133" s="3">
        <v>43</v>
      </c>
      <c r="CL133" s="3" t="s">
        <v>87</v>
      </c>
    </row>
    <row r="134" spans="1:90" x14ac:dyDescent="0.2">
      <c r="A134" s="3" t="s">
        <v>72</v>
      </c>
      <c r="B134" s="3" t="s">
        <v>73</v>
      </c>
      <c r="C134" s="3" t="s">
        <v>74</v>
      </c>
      <c r="E134" s="3" t="str">
        <f>"GAB2007720"</f>
        <v>GAB2007720</v>
      </c>
      <c r="F134" s="4">
        <v>44575</v>
      </c>
      <c r="G134" s="3">
        <v>202207</v>
      </c>
      <c r="H134" s="3" t="s">
        <v>75</v>
      </c>
      <c r="I134" s="3" t="s">
        <v>76</v>
      </c>
      <c r="J134" s="3" t="s">
        <v>77</v>
      </c>
      <c r="K134" s="3" t="s">
        <v>78</v>
      </c>
      <c r="L134" s="3" t="s">
        <v>194</v>
      </c>
      <c r="M134" s="3" t="s">
        <v>195</v>
      </c>
      <c r="N134" s="3" t="s">
        <v>313</v>
      </c>
      <c r="O134" s="3" t="s">
        <v>82</v>
      </c>
      <c r="P134" s="3" t="str">
        <f>"CT070942                      "</f>
        <v xml:space="preserve">CT070942                      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29.89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3">
        <v>0</v>
      </c>
      <c r="AR134" s="3">
        <v>0</v>
      </c>
      <c r="AS134" s="3">
        <v>0</v>
      </c>
      <c r="AT134" s="3">
        <v>0</v>
      </c>
      <c r="AU134" s="3">
        <v>0</v>
      </c>
      <c r="AV134" s="3">
        <v>0</v>
      </c>
      <c r="AW134" s="3">
        <v>0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0</v>
      </c>
      <c r="BD134" s="3">
        <v>0</v>
      </c>
      <c r="BE134" s="3">
        <v>0</v>
      </c>
      <c r="BF134" s="3">
        <v>0</v>
      </c>
      <c r="BG134" s="3">
        <v>0</v>
      </c>
      <c r="BH134" s="3">
        <v>1</v>
      </c>
      <c r="BI134" s="3">
        <v>8.6</v>
      </c>
      <c r="BJ134" s="3">
        <v>8.6999999999999993</v>
      </c>
      <c r="BK134" s="3">
        <v>9</v>
      </c>
      <c r="BL134" s="3">
        <v>119.34</v>
      </c>
      <c r="BM134" s="3">
        <v>17.899999999999999</v>
      </c>
      <c r="BN134" s="3">
        <v>137.24</v>
      </c>
      <c r="BO134" s="3">
        <v>137.24</v>
      </c>
      <c r="BQ134" s="3" t="s">
        <v>594</v>
      </c>
      <c r="BR134" s="3" t="s">
        <v>84</v>
      </c>
      <c r="BS134" s="4">
        <v>44578</v>
      </c>
      <c r="BT134" s="5">
        <v>0.3972222222222222</v>
      </c>
      <c r="BU134" s="3" t="s">
        <v>595</v>
      </c>
      <c r="BV134" s="3" t="s">
        <v>103</v>
      </c>
      <c r="BY134" s="3">
        <v>43406.55</v>
      </c>
      <c r="CA134" s="3" t="s">
        <v>316</v>
      </c>
      <c r="CC134" s="3" t="s">
        <v>195</v>
      </c>
      <c r="CD134" s="3">
        <v>81</v>
      </c>
      <c r="CE134" s="3" t="s">
        <v>86</v>
      </c>
      <c r="CF134" s="4">
        <v>44578</v>
      </c>
      <c r="CI134" s="3">
        <v>2</v>
      </c>
      <c r="CJ134" s="3">
        <v>1</v>
      </c>
      <c r="CK134" s="3">
        <v>41</v>
      </c>
      <c r="CL134" s="3" t="s">
        <v>87</v>
      </c>
    </row>
    <row r="135" spans="1:90" x14ac:dyDescent="0.2">
      <c r="A135" s="3" t="s">
        <v>72</v>
      </c>
      <c r="B135" s="3" t="s">
        <v>73</v>
      </c>
      <c r="C135" s="3" t="s">
        <v>74</v>
      </c>
      <c r="E135" s="3" t="str">
        <f>"GAB2007741"</f>
        <v>GAB2007741</v>
      </c>
      <c r="F135" s="4">
        <v>44575</v>
      </c>
      <c r="G135" s="3">
        <v>202207</v>
      </c>
      <c r="H135" s="3" t="s">
        <v>75</v>
      </c>
      <c r="I135" s="3" t="s">
        <v>76</v>
      </c>
      <c r="J135" s="3" t="s">
        <v>77</v>
      </c>
      <c r="K135" s="3" t="s">
        <v>78</v>
      </c>
      <c r="L135" s="3" t="s">
        <v>109</v>
      </c>
      <c r="M135" s="3" t="s">
        <v>110</v>
      </c>
      <c r="N135" s="3" t="s">
        <v>111</v>
      </c>
      <c r="O135" s="3" t="s">
        <v>112</v>
      </c>
      <c r="P135" s="3" t="str">
        <f>"CT071364                      "</f>
        <v xml:space="preserve">CT071364                      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36.71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15</v>
      </c>
      <c r="AR135" s="3">
        <v>0</v>
      </c>
      <c r="AS135" s="3">
        <v>0</v>
      </c>
      <c r="AT135" s="3">
        <v>0</v>
      </c>
      <c r="AU135" s="3">
        <v>0</v>
      </c>
      <c r="AV135" s="3">
        <v>0</v>
      </c>
      <c r="AW135" s="3">
        <v>0</v>
      </c>
      <c r="AX135" s="3">
        <v>0</v>
      </c>
      <c r="AY135" s="3">
        <v>0</v>
      </c>
      <c r="AZ135" s="3">
        <v>0</v>
      </c>
      <c r="BA135" s="3">
        <v>0</v>
      </c>
      <c r="BB135" s="3">
        <v>0</v>
      </c>
      <c r="BC135" s="3">
        <v>0</v>
      </c>
      <c r="BD135" s="3">
        <v>0</v>
      </c>
      <c r="BE135" s="3">
        <v>0</v>
      </c>
      <c r="BF135" s="3">
        <v>0</v>
      </c>
      <c r="BG135" s="3">
        <v>0</v>
      </c>
      <c r="BH135" s="3">
        <v>1</v>
      </c>
      <c r="BI135" s="3">
        <v>0.1</v>
      </c>
      <c r="BJ135" s="3">
        <v>2.1</v>
      </c>
      <c r="BK135" s="3">
        <v>2.5</v>
      </c>
      <c r="BL135" s="3">
        <v>155.12</v>
      </c>
      <c r="BM135" s="3">
        <v>23.27</v>
      </c>
      <c r="BN135" s="3">
        <v>178.39</v>
      </c>
      <c r="BO135" s="3">
        <v>178.39</v>
      </c>
      <c r="BQ135" s="3" t="s">
        <v>113</v>
      </c>
      <c r="BR135" s="3" t="s">
        <v>84</v>
      </c>
      <c r="BS135" s="4">
        <v>44578</v>
      </c>
      <c r="BT135" s="5">
        <v>0.4375</v>
      </c>
      <c r="BU135" s="3" t="s">
        <v>596</v>
      </c>
      <c r="BV135" s="3" t="s">
        <v>103</v>
      </c>
      <c r="BY135" s="3">
        <v>10609.21</v>
      </c>
      <c r="BZ135" s="3" t="s">
        <v>114</v>
      </c>
      <c r="CA135" s="3" t="s">
        <v>597</v>
      </c>
      <c r="CC135" s="3" t="s">
        <v>110</v>
      </c>
      <c r="CD135" s="3">
        <v>2745</v>
      </c>
      <c r="CE135" s="3" t="s">
        <v>125</v>
      </c>
      <c r="CF135" s="4">
        <v>44579</v>
      </c>
      <c r="CI135" s="3">
        <v>1</v>
      </c>
      <c r="CJ135" s="3">
        <v>1</v>
      </c>
      <c r="CK135" s="3">
        <v>23</v>
      </c>
      <c r="CL135" s="3" t="s">
        <v>87</v>
      </c>
    </row>
    <row r="136" spans="1:90" x14ac:dyDescent="0.2">
      <c r="A136" s="3" t="s">
        <v>72</v>
      </c>
      <c r="B136" s="3" t="s">
        <v>73</v>
      </c>
      <c r="C136" s="3" t="s">
        <v>74</v>
      </c>
      <c r="E136" s="3" t="str">
        <f>"GAB2007737"</f>
        <v>GAB2007737</v>
      </c>
      <c r="F136" s="4">
        <v>44575</v>
      </c>
      <c r="G136" s="3">
        <v>202207</v>
      </c>
      <c r="H136" s="3" t="s">
        <v>75</v>
      </c>
      <c r="I136" s="3" t="s">
        <v>76</v>
      </c>
      <c r="J136" s="3" t="s">
        <v>77</v>
      </c>
      <c r="K136" s="3" t="s">
        <v>78</v>
      </c>
      <c r="L136" s="3" t="s">
        <v>200</v>
      </c>
      <c r="M136" s="3" t="s">
        <v>201</v>
      </c>
      <c r="N136" s="3" t="s">
        <v>202</v>
      </c>
      <c r="O136" s="3" t="s">
        <v>112</v>
      </c>
      <c r="P136" s="3" t="str">
        <f>"CT071363                      "</f>
        <v xml:space="preserve">CT071363                      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36.71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15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3">
        <v>0</v>
      </c>
      <c r="BA136" s="3">
        <v>0</v>
      </c>
      <c r="BB136" s="3">
        <v>0</v>
      </c>
      <c r="BC136" s="3">
        <v>0</v>
      </c>
      <c r="BD136" s="3">
        <v>0</v>
      </c>
      <c r="BE136" s="3">
        <v>0</v>
      </c>
      <c r="BF136" s="3">
        <v>0</v>
      </c>
      <c r="BG136" s="3">
        <v>0</v>
      </c>
      <c r="BH136" s="3">
        <v>1</v>
      </c>
      <c r="BI136" s="3">
        <v>0.2</v>
      </c>
      <c r="BJ136" s="3">
        <v>2.2000000000000002</v>
      </c>
      <c r="BK136" s="3">
        <v>2.5</v>
      </c>
      <c r="BL136" s="3">
        <v>155.12</v>
      </c>
      <c r="BM136" s="3">
        <v>23.27</v>
      </c>
      <c r="BN136" s="3">
        <v>178.39</v>
      </c>
      <c r="BO136" s="3">
        <v>178.39</v>
      </c>
      <c r="BQ136" s="3" t="s">
        <v>203</v>
      </c>
      <c r="BR136" s="3" t="s">
        <v>84</v>
      </c>
      <c r="BS136" s="4">
        <v>44578</v>
      </c>
      <c r="BT136" s="5">
        <v>0.34236111111111112</v>
      </c>
      <c r="BU136" s="3" t="s">
        <v>598</v>
      </c>
      <c r="BV136" s="3" t="s">
        <v>103</v>
      </c>
      <c r="BY136" s="3">
        <v>11224.72</v>
      </c>
      <c r="BZ136" s="3" t="s">
        <v>114</v>
      </c>
      <c r="CA136" s="3" t="s">
        <v>205</v>
      </c>
      <c r="CC136" s="3" t="s">
        <v>201</v>
      </c>
      <c r="CD136" s="3">
        <v>1982</v>
      </c>
      <c r="CE136" s="3" t="s">
        <v>128</v>
      </c>
      <c r="CF136" s="4">
        <v>44579</v>
      </c>
      <c r="CI136" s="3">
        <v>1</v>
      </c>
      <c r="CJ136" s="3">
        <v>1</v>
      </c>
      <c r="CK136" s="3">
        <v>23</v>
      </c>
      <c r="CL136" s="3" t="s">
        <v>87</v>
      </c>
    </row>
    <row r="137" spans="1:90" x14ac:dyDescent="0.2">
      <c r="A137" s="3" t="s">
        <v>72</v>
      </c>
      <c r="B137" s="3" t="s">
        <v>73</v>
      </c>
      <c r="C137" s="3" t="s">
        <v>74</v>
      </c>
      <c r="E137" s="3" t="str">
        <f>"GAB2007732"</f>
        <v>GAB2007732</v>
      </c>
      <c r="F137" s="4">
        <v>44575</v>
      </c>
      <c r="G137" s="3">
        <v>202207</v>
      </c>
      <c r="H137" s="3" t="s">
        <v>75</v>
      </c>
      <c r="I137" s="3" t="s">
        <v>76</v>
      </c>
      <c r="J137" s="3" t="s">
        <v>77</v>
      </c>
      <c r="K137" s="3" t="s">
        <v>78</v>
      </c>
      <c r="L137" s="3" t="s">
        <v>75</v>
      </c>
      <c r="M137" s="3" t="s">
        <v>76</v>
      </c>
      <c r="N137" s="3" t="s">
        <v>287</v>
      </c>
      <c r="O137" s="3" t="s">
        <v>112</v>
      </c>
      <c r="P137" s="3" t="str">
        <f>"CT071360                      "</f>
        <v xml:space="preserve">CT071360                      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12.07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0</v>
      </c>
      <c r="AR137" s="3">
        <v>0</v>
      </c>
      <c r="AS137" s="3">
        <v>0</v>
      </c>
      <c r="AT137" s="3">
        <v>0</v>
      </c>
      <c r="AU137" s="3">
        <v>0</v>
      </c>
      <c r="AV137" s="3">
        <v>0</v>
      </c>
      <c r="AW137" s="3">
        <v>0</v>
      </c>
      <c r="AX137" s="3">
        <v>0</v>
      </c>
      <c r="AY137" s="3">
        <v>0</v>
      </c>
      <c r="AZ137" s="3">
        <v>0</v>
      </c>
      <c r="BA137" s="3">
        <v>0</v>
      </c>
      <c r="BB137" s="3">
        <v>0</v>
      </c>
      <c r="BC137" s="3">
        <v>0</v>
      </c>
      <c r="BD137" s="3">
        <v>0</v>
      </c>
      <c r="BE137" s="3">
        <v>0</v>
      </c>
      <c r="BF137" s="3">
        <v>0</v>
      </c>
      <c r="BG137" s="3">
        <v>0</v>
      </c>
      <c r="BH137" s="3">
        <v>1</v>
      </c>
      <c r="BI137" s="3">
        <v>0.3</v>
      </c>
      <c r="BJ137" s="3">
        <v>3.1</v>
      </c>
      <c r="BK137" s="3">
        <v>3.5</v>
      </c>
      <c r="BL137" s="3">
        <v>46.08</v>
      </c>
      <c r="BM137" s="3">
        <v>6.91</v>
      </c>
      <c r="BN137" s="3">
        <v>52.99</v>
      </c>
      <c r="BO137" s="3">
        <v>52.99</v>
      </c>
      <c r="BQ137" s="3" t="s">
        <v>288</v>
      </c>
      <c r="BR137" s="3" t="s">
        <v>84</v>
      </c>
      <c r="BS137" s="4">
        <v>44578</v>
      </c>
      <c r="BT137" s="5">
        <v>0.37013888888888885</v>
      </c>
      <c r="BU137" s="3" t="s">
        <v>599</v>
      </c>
      <c r="BV137" s="3" t="s">
        <v>103</v>
      </c>
      <c r="BY137" s="3">
        <v>15600.39</v>
      </c>
      <c r="BZ137" s="3" t="s">
        <v>124</v>
      </c>
      <c r="CA137" s="3" t="s">
        <v>290</v>
      </c>
      <c r="CC137" s="3" t="s">
        <v>76</v>
      </c>
      <c r="CD137" s="3">
        <v>7441</v>
      </c>
      <c r="CE137" s="3" t="s">
        <v>458</v>
      </c>
      <c r="CF137" s="4">
        <v>44579</v>
      </c>
      <c r="CI137" s="3">
        <v>1</v>
      </c>
      <c r="CJ137" s="3">
        <v>1</v>
      </c>
      <c r="CK137" s="3">
        <v>22</v>
      </c>
      <c r="CL137" s="3" t="s">
        <v>87</v>
      </c>
    </row>
    <row r="138" spans="1:90" x14ac:dyDescent="0.2">
      <c r="A138" s="3" t="s">
        <v>72</v>
      </c>
      <c r="B138" s="3" t="s">
        <v>73</v>
      </c>
      <c r="C138" s="3" t="s">
        <v>74</v>
      </c>
      <c r="E138" s="3" t="str">
        <f>"GAB2007730"</f>
        <v>GAB2007730</v>
      </c>
      <c r="F138" s="4">
        <v>44575</v>
      </c>
      <c r="G138" s="3">
        <v>202207</v>
      </c>
      <c r="H138" s="3" t="s">
        <v>75</v>
      </c>
      <c r="I138" s="3" t="s">
        <v>76</v>
      </c>
      <c r="J138" s="3" t="s">
        <v>77</v>
      </c>
      <c r="K138" s="3" t="s">
        <v>78</v>
      </c>
      <c r="L138" s="3" t="s">
        <v>194</v>
      </c>
      <c r="M138" s="3" t="s">
        <v>195</v>
      </c>
      <c r="N138" s="3" t="s">
        <v>600</v>
      </c>
      <c r="O138" s="3" t="s">
        <v>112</v>
      </c>
      <c r="P138" s="3" t="str">
        <f>"006533                        "</f>
        <v xml:space="preserve">006533                        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15.46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0</v>
      </c>
      <c r="AR138" s="3">
        <v>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v>0</v>
      </c>
      <c r="BE138" s="3">
        <v>0</v>
      </c>
      <c r="BF138" s="3">
        <v>0</v>
      </c>
      <c r="BG138" s="3">
        <v>0</v>
      </c>
      <c r="BH138" s="3">
        <v>1</v>
      </c>
      <c r="BI138" s="3">
        <v>0.2</v>
      </c>
      <c r="BJ138" s="3">
        <v>1.7</v>
      </c>
      <c r="BK138" s="3">
        <v>2</v>
      </c>
      <c r="BL138" s="3">
        <v>59</v>
      </c>
      <c r="BM138" s="3">
        <v>8.85</v>
      </c>
      <c r="BN138" s="3">
        <v>67.849999999999994</v>
      </c>
      <c r="BO138" s="3">
        <v>67.849999999999994</v>
      </c>
      <c r="BQ138" s="3" t="s">
        <v>601</v>
      </c>
      <c r="BR138" s="3" t="s">
        <v>84</v>
      </c>
      <c r="BS138" s="4">
        <v>44578</v>
      </c>
      <c r="BT138" s="5">
        <v>0.34027777777777773</v>
      </c>
      <c r="BU138" s="3" t="s">
        <v>602</v>
      </c>
      <c r="BV138" s="3" t="s">
        <v>103</v>
      </c>
      <c r="BY138" s="3">
        <v>8734.25</v>
      </c>
      <c r="BZ138" s="3" t="s">
        <v>124</v>
      </c>
      <c r="CA138" s="3" t="s">
        <v>199</v>
      </c>
      <c r="CC138" s="3" t="s">
        <v>195</v>
      </c>
      <c r="CD138" s="3">
        <v>2</v>
      </c>
      <c r="CE138" s="3" t="s">
        <v>603</v>
      </c>
      <c r="CF138" s="4">
        <v>44578</v>
      </c>
      <c r="CI138" s="3">
        <v>1</v>
      </c>
      <c r="CJ138" s="3">
        <v>1</v>
      </c>
      <c r="CK138" s="3">
        <v>21</v>
      </c>
      <c r="CL138" s="3" t="s">
        <v>87</v>
      </c>
    </row>
    <row r="139" spans="1:90" x14ac:dyDescent="0.2">
      <c r="A139" s="3" t="s">
        <v>72</v>
      </c>
      <c r="B139" s="3" t="s">
        <v>73</v>
      </c>
      <c r="C139" s="3" t="s">
        <v>74</v>
      </c>
      <c r="E139" s="3" t="str">
        <f>"GAB2007729"</f>
        <v>GAB2007729</v>
      </c>
      <c r="F139" s="4">
        <v>44575</v>
      </c>
      <c r="G139" s="3">
        <v>202207</v>
      </c>
      <c r="H139" s="3" t="s">
        <v>75</v>
      </c>
      <c r="I139" s="3" t="s">
        <v>76</v>
      </c>
      <c r="J139" s="3" t="s">
        <v>77</v>
      </c>
      <c r="K139" s="3" t="s">
        <v>78</v>
      </c>
      <c r="L139" s="3" t="s">
        <v>172</v>
      </c>
      <c r="M139" s="3" t="s">
        <v>173</v>
      </c>
      <c r="N139" s="3" t="s">
        <v>604</v>
      </c>
      <c r="O139" s="3" t="s">
        <v>112</v>
      </c>
      <c r="P139" s="3" t="str">
        <f>"006534                        "</f>
        <v xml:space="preserve">006534                        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50.24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0</v>
      </c>
      <c r="AR139" s="3">
        <v>0</v>
      </c>
      <c r="AS139" s="3">
        <v>0</v>
      </c>
      <c r="AT139" s="3">
        <v>0</v>
      </c>
      <c r="AU139" s="3">
        <v>0</v>
      </c>
      <c r="AV139" s="3">
        <v>0</v>
      </c>
      <c r="AW139" s="3">
        <v>0</v>
      </c>
      <c r="AX139" s="3">
        <v>0</v>
      </c>
      <c r="AY139" s="3">
        <v>0</v>
      </c>
      <c r="AZ139" s="3">
        <v>0</v>
      </c>
      <c r="BA139" s="3">
        <v>0</v>
      </c>
      <c r="BB139" s="3">
        <v>0</v>
      </c>
      <c r="BC139" s="3">
        <v>0</v>
      </c>
      <c r="BD139" s="3">
        <v>0</v>
      </c>
      <c r="BE139" s="3">
        <v>0</v>
      </c>
      <c r="BF139" s="3">
        <v>0</v>
      </c>
      <c r="BG139" s="3">
        <v>0</v>
      </c>
      <c r="BH139" s="3">
        <v>1</v>
      </c>
      <c r="BI139" s="3">
        <v>0.2</v>
      </c>
      <c r="BJ139" s="3">
        <v>3.4</v>
      </c>
      <c r="BK139" s="3">
        <v>3.5</v>
      </c>
      <c r="BL139" s="3">
        <v>191.75</v>
      </c>
      <c r="BM139" s="3">
        <v>28.76</v>
      </c>
      <c r="BN139" s="3">
        <v>220.51</v>
      </c>
      <c r="BO139" s="3">
        <v>220.51</v>
      </c>
      <c r="BQ139" s="3" t="s">
        <v>605</v>
      </c>
      <c r="BR139" s="3" t="s">
        <v>84</v>
      </c>
      <c r="BS139" s="4">
        <v>44578</v>
      </c>
      <c r="BT139" s="5">
        <v>0.40277777777777773</v>
      </c>
      <c r="BU139" s="3" t="s">
        <v>606</v>
      </c>
      <c r="BV139" s="3" t="s">
        <v>103</v>
      </c>
      <c r="BY139" s="3">
        <v>17159.04</v>
      </c>
      <c r="BZ139" s="3" t="s">
        <v>124</v>
      </c>
      <c r="CA139" s="3" t="s">
        <v>297</v>
      </c>
      <c r="CC139" s="3" t="s">
        <v>173</v>
      </c>
      <c r="CD139" s="3">
        <v>1035</v>
      </c>
      <c r="CE139" s="3" t="s">
        <v>142</v>
      </c>
      <c r="CF139" s="4">
        <v>44578</v>
      </c>
      <c r="CI139" s="3">
        <v>1</v>
      </c>
      <c r="CJ139" s="3">
        <v>1</v>
      </c>
      <c r="CK139" s="3">
        <v>23</v>
      </c>
      <c r="CL139" s="3" t="s">
        <v>87</v>
      </c>
    </row>
    <row r="140" spans="1:90" x14ac:dyDescent="0.2">
      <c r="A140" s="3" t="s">
        <v>72</v>
      </c>
      <c r="B140" s="3" t="s">
        <v>73</v>
      </c>
      <c r="C140" s="3" t="s">
        <v>74</v>
      </c>
      <c r="E140" s="3" t="str">
        <f>"GAB2007728"</f>
        <v>GAB2007728</v>
      </c>
      <c r="F140" s="4">
        <v>44575</v>
      </c>
      <c r="G140" s="3">
        <v>202207</v>
      </c>
      <c r="H140" s="3" t="s">
        <v>75</v>
      </c>
      <c r="I140" s="3" t="s">
        <v>76</v>
      </c>
      <c r="J140" s="3" t="s">
        <v>77</v>
      </c>
      <c r="K140" s="3" t="s">
        <v>78</v>
      </c>
      <c r="L140" s="3" t="s">
        <v>407</v>
      </c>
      <c r="M140" s="3" t="s">
        <v>408</v>
      </c>
      <c r="N140" s="3" t="s">
        <v>409</v>
      </c>
      <c r="O140" s="3" t="s">
        <v>112</v>
      </c>
      <c r="P140" s="3" t="str">
        <f>"006536                        "</f>
        <v xml:space="preserve">006536                        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43.47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3">
        <v>0</v>
      </c>
      <c r="AR140" s="3">
        <v>0</v>
      </c>
      <c r="AS140" s="3">
        <v>0</v>
      </c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  <c r="AZ140" s="3">
        <v>0</v>
      </c>
      <c r="BA140" s="3">
        <v>0</v>
      </c>
      <c r="BB140" s="3">
        <v>0</v>
      </c>
      <c r="BC140" s="3">
        <v>0</v>
      </c>
      <c r="BD140" s="3">
        <v>0</v>
      </c>
      <c r="BE140" s="3">
        <v>0</v>
      </c>
      <c r="BF140" s="3">
        <v>0</v>
      </c>
      <c r="BG140" s="3">
        <v>0</v>
      </c>
      <c r="BH140" s="3">
        <v>1</v>
      </c>
      <c r="BI140" s="3">
        <v>0.1</v>
      </c>
      <c r="BJ140" s="3">
        <v>2.7</v>
      </c>
      <c r="BK140" s="3">
        <v>3</v>
      </c>
      <c r="BL140" s="3">
        <v>165.93</v>
      </c>
      <c r="BM140" s="3">
        <v>24.89</v>
      </c>
      <c r="BN140" s="3">
        <v>190.82</v>
      </c>
      <c r="BO140" s="3">
        <v>190.82</v>
      </c>
      <c r="BQ140" s="3" t="s">
        <v>607</v>
      </c>
      <c r="BR140" s="3" t="s">
        <v>84</v>
      </c>
      <c r="BS140" s="4">
        <v>44578</v>
      </c>
      <c r="BT140" s="5">
        <v>0.3298611111111111</v>
      </c>
      <c r="BU140" s="3" t="s">
        <v>608</v>
      </c>
      <c r="BV140" s="3" t="s">
        <v>103</v>
      </c>
      <c r="BY140" s="3">
        <v>13401.05</v>
      </c>
      <c r="BZ140" s="3" t="s">
        <v>124</v>
      </c>
      <c r="CA140" s="3" t="s">
        <v>412</v>
      </c>
      <c r="CC140" s="3" t="s">
        <v>408</v>
      </c>
      <c r="CD140" s="3">
        <v>300</v>
      </c>
      <c r="CE140" s="3" t="s">
        <v>142</v>
      </c>
      <c r="CF140" s="4">
        <v>44578</v>
      </c>
      <c r="CI140" s="3">
        <v>1</v>
      </c>
      <c r="CJ140" s="3">
        <v>1</v>
      </c>
      <c r="CK140" s="3">
        <v>23</v>
      </c>
      <c r="CL140" s="3" t="s">
        <v>87</v>
      </c>
    </row>
    <row r="141" spans="1:90" x14ac:dyDescent="0.2">
      <c r="A141" s="3" t="s">
        <v>72</v>
      </c>
      <c r="B141" s="3" t="s">
        <v>73</v>
      </c>
      <c r="C141" s="3" t="s">
        <v>74</v>
      </c>
      <c r="E141" s="3" t="str">
        <f>"GAB2007723"</f>
        <v>GAB2007723</v>
      </c>
      <c r="F141" s="4">
        <v>44575</v>
      </c>
      <c r="G141" s="3">
        <v>202207</v>
      </c>
      <c r="H141" s="3" t="s">
        <v>75</v>
      </c>
      <c r="I141" s="3" t="s">
        <v>76</v>
      </c>
      <c r="J141" s="3" t="s">
        <v>77</v>
      </c>
      <c r="K141" s="3" t="s">
        <v>78</v>
      </c>
      <c r="L141" s="3" t="s">
        <v>75</v>
      </c>
      <c r="M141" s="3" t="s">
        <v>76</v>
      </c>
      <c r="N141" s="3" t="s">
        <v>438</v>
      </c>
      <c r="O141" s="3" t="s">
        <v>112</v>
      </c>
      <c r="P141" s="3" t="str">
        <f>"CT071349                      "</f>
        <v xml:space="preserve">CT071349                      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12.07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0</v>
      </c>
      <c r="AR141" s="3">
        <v>0</v>
      </c>
      <c r="AS141" s="3">
        <v>0</v>
      </c>
      <c r="AT141" s="3">
        <v>0</v>
      </c>
      <c r="AU141" s="3">
        <v>0</v>
      </c>
      <c r="AV141" s="3">
        <v>0</v>
      </c>
      <c r="AW141" s="3">
        <v>0</v>
      </c>
      <c r="AX141" s="3">
        <v>0</v>
      </c>
      <c r="AY141" s="3">
        <v>0</v>
      </c>
      <c r="AZ141" s="3">
        <v>0</v>
      </c>
      <c r="BA141" s="3">
        <v>0</v>
      </c>
      <c r="BB141" s="3">
        <v>0</v>
      </c>
      <c r="BC141" s="3">
        <v>0</v>
      </c>
      <c r="BD141" s="3">
        <v>0</v>
      </c>
      <c r="BE141" s="3">
        <v>0</v>
      </c>
      <c r="BF141" s="3">
        <v>0</v>
      </c>
      <c r="BG141" s="3">
        <v>0</v>
      </c>
      <c r="BH141" s="3">
        <v>1</v>
      </c>
      <c r="BI141" s="3">
        <v>0.6</v>
      </c>
      <c r="BJ141" s="3">
        <v>1.8</v>
      </c>
      <c r="BK141" s="3">
        <v>2</v>
      </c>
      <c r="BL141" s="3">
        <v>46.08</v>
      </c>
      <c r="BM141" s="3">
        <v>6.91</v>
      </c>
      <c r="BN141" s="3">
        <v>52.99</v>
      </c>
      <c r="BO141" s="3">
        <v>52.99</v>
      </c>
      <c r="BQ141" s="3" t="s">
        <v>439</v>
      </c>
      <c r="BR141" s="3" t="s">
        <v>84</v>
      </c>
      <c r="BS141" s="4">
        <v>44578</v>
      </c>
      <c r="BT141" s="5">
        <v>0.37222222222222223</v>
      </c>
      <c r="BU141" s="3" t="s">
        <v>440</v>
      </c>
      <c r="BV141" s="3" t="s">
        <v>103</v>
      </c>
      <c r="BY141" s="3">
        <v>9016.8799999999992</v>
      </c>
      <c r="BZ141" s="3" t="s">
        <v>124</v>
      </c>
      <c r="CA141" s="3" t="s">
        <v>232</v>
      </c>
      <c r="CC141" s="3" t="s">
        <v>76</v>
      </c>
      <c r="CD141" s="3">
        <v>7800</v>
      </c>
      <c r="CE141" s="3" t="s">
        <v>609</v>
      </c>
      <c r="CF141" s="4">
        <v>44579</v>
      </c>
      <c r="CI141" s="3">
        <v>1</v>
      </c>
      <c r="CJ141" s="3">
        <v>1</v>
      </c>
      <c r="CK141" s="3">
        <v>22</v>
      </c>
      <c r="CL141" s="3" t="s">
        <v>87</v>
      </c>
    </row>
    <row r="142" spans="1:90" x14ac:dyDescent="0.2">
      <c r="A142" s="3" t="s">
        <v>72</v>
      </c>
      <c r="B142" s="3" t="s">
        <v>73</v>
      </c>
      <c r="C142" s="3" t="s">
        <v>74</v>
      </c>
      <c r="E142" s="3" t="str">
        <f>"GAB2007738"</f>
        <v>GAB2007738</v>
      </c>
      <c r="F142" s="4">
        <v>44575</v>
      </c>
      <c r="G142" s="3">
        <v>202207</v>
      </c>
      <c r="H142" s="3" t="s">
        <v>75</v>
      </c>
      <c r="I142" s="3" t="s">
        <v>76</v>
      </c>
      <c r="J142" s="3" t="s">
        <v>77</v>
      </c>
      <c r="K142" s="3" t="s">
        <v>78</v>
      </c>
      <c r="L142" s="3" t="s">
        <v>75</v>
      </c>
      <c r="M142" s="3" t="s">
        <v>76</v>
      </c>
      <c r="N142" s="3" t="s">
        <v>610</v>
      </c>
      <c r="O142" s="3" t="s">
        <v>82</v>
      </c>
      <c r="P142" s="3" t="str">
        <f>"CT071268                      "</f>
        <v xml:space="preserve">CT071268                      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23.06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0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0</v>
      </c>
      <c r="AX142" s="3">
        <v>0</v>
      </c>
      <c r="AY142" s="3">
        <v>0</v>
      </c>
      <c r="AZ142" s="3">
        <v>0</v>
      </c>
      <c r="BA142" s="3">
        <v>0</v>
      </c>
      <c r="BB142" s="3">
        <v>0</v>
      </c>
      <c r="BC142" s="3">
        <v>0</v>
      </c>
      <c r="BD142" s="3">
        <v>0</v>
      </c>
      <c r="BE142" s="3">
        <v>0</v>
      </c>
      <c r="BF142" s="3">
        <v>0</v>
      </c>
      <c r="BG142" s="3">
        <v>0</v>
      </c>
      <c r="BH142" s="3">
        <v>1</v>
      </c>
      <c r="BI142" s="3">
        <v>3.1</v>
      </c>
      <c r="BJ142" s="3">
        <v>15</v>
      </c>
      <c r="BK142" s="3">
        <v>15</v>
      </c>
      <c r="BL142" s="3">
        <v>93.28</v>
      </c>
      <c r="BM142" s="3">
        <v>13.99</v>
      </c>
      <c r="BN142" s="3">
        <v>107.27</v>
      </c>
      <c r="BO142" s="3">
        <v>107.27</v>
      </c>
      <c r="BQ142" s="3" t="s">
        <v>611</v>
      </c>
      <c r="BR142" s="3" t="s">
        <v>84</v>
      </c>
      <c r="BS142" s="4">
        <v>44578</v>
      </c>
      <c r="BT142" s="5">
        <v>0.38541666666666669</v>
      </c>
      <c r="BU142" s="3" t="s">
        <v>612</v>
      </c>
      <c r="BV142" s="3" t="s">
        <v>103</v>
      </c>
      <c r="BY142" s="3">
        <v>74824.75</v>
      </c>
      <c r="CA142" s="3" t="s">
        <v>312</v>
      </c>
      <c r="CC142" s="3" t="s">
        <v>76</v>
      </c>
      <c r="CD142" s="3">
        <v>7579</v>
      </c>
      <c r="CE142" s="3" t="s">
        <v>86</v>
      </c>
      <c r="CF142" s="4">
        <v>44579</v>
      </c>
      <c r="CI142" s="3">
        <v>1</v>
      </c>
      <c r="CJ142" s="3">
        <v>1</v>
      </c>
      <c r="CK142" s="3">
        <v>42</v>
      </c>
      <c r="CL142" s="3" t="s">
        <v>87</v>
      </c>
    </row>
    <row r="143" spans="1:90" x14ac:dyDescent="0.2">
      <c r="A143" s="3" t="s">
        <v>72</v>
      </c>
      <c r="B143" s="3" t="s">
        <v>73</v>
      </c>
      <c r="C143" s="3" t="s">
        <v>74</v>
      </c>
      <c r="E143" s="3" t="str">
        <f>"GAB2007761"</f>
        <v>GAB2007761</v>
      </c>
      <c r="F143" s="4">
        <v>44578</v>
      </c>
      <c r="G143" s="3">
        <v>202207</v>
      </c>
      <c r="H143" s="3" t="s">
        <v>75</v>
      </c>
      <c r="I143" s="3" t="s">
        <v>76</v>
      </c>
      <c r="J143" s="3" t="s">
        <v>77</v>
      </c>
      <c r="K143" s="3" t="s">
        <v>78</v>
      </c>
      <c r="L143" s="3" t="s">
        <v>172</v>
      </c>
      <c r="M143" s="3" t="s">
        <v>173</v>
      </c>
      <c r="N143" s="3" t="s">
        <v>613</v>
      </c>
      <c r="O143" s="3" t="s">
        <v>112</v>
      </c>
      <c r="P143" s="3" t="str">
        <f>"CT071387                      "</f>
        <v xml:space="preserve">CT071387                      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43.47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0</v>
      </c>
      <c r="AR143" s="3">
        <v>0</v>
      </c>
      <c r="AS143" s="3">
        <v>0</v>
      </c>
      <c r="AT143" s="3">
        <v>0</v>
      </c>
      <c r="AU143" s="3">
        <v>0</v>
      </c>
      <c r="AV143" s="3">
        <v>0</v>
      </c>
      <c r="AW143" s="3">
        <v>0</v>
      </c>
      <c r="AX143" s="3">
        <v>0</v>
      </c>
      <c r="AY143" s="3">
        <v>0</v>
      </c>
      <c r="AZ143" s="3">
        <v>0</v>
      </c>
      <c r="BA143" s="3">
        <v>0</v>
      </c>
      <c r="BB143" s="3">
        <v>0</v>
      </c>
      <c r="BC143" s="3">
        <v>0</v>
      </c>
      <c r="BD143" s="3">
        <v>0</v>
      </c>
      <c r="BE143" s="3">
        <v>0</v>
      </c>
      <c r="BF143" s="3">
        <v>0</v>
      </c>
      <c r="BG143" s="3">
        <v>0</v>
      </c>
      <c r="BH143" s="3">
        <v>1</v>
      </c>
      <c r="BI143" s="3">
        <v>0.4</v>
      </c>
      <c r="BJ143" s="3">
        <v>2.6</v>
      </c>
      <c r="BK143" s="3">
        <v>3</v>
      </c>
      <c r="BL143" s="3">
        <v>165.93</v>
      </c>
      <c r="BM143" s="3">
        <v>24.89</v>
      </c>
      <c r="BN143" s="3">
        <v>190.82</v>
      </c>
      <c r="BO143" s="3">
        <v>190.82</v>
      </c>
      <c r="BQ143" s="3" t="s">
        <v>614</v>
      </c>
      <c r="BR143" s="3" t="s">
        <v>84</v>
      </c>
      <c r="BS143" s="4">
        <v>44579</v>
      </c>
      <c r="BT143" s="5">
        <v>0.36388888888888887</v>
      </c>
      <c r="BU143" s="3" t="s">
        <v>615</v>
      </c>
      <c r="BV143" s="3" t="s">
        <v>103</v>
      </c>
      <c r="BY143" s="3">
        <v>12770.88</v>
      </c>
      <c r="BZ143" s="3" t="s">
        <v>124</v>
      </c>
      <c r="CA143" s="3" t="s">
        <v>297</v>
      </c>
      <c r="CC143" s="3" t="s">
        <v>173</v>
      </c>
      <c r="CD143" s="3">
        <v>1039</v>
      </c>
      <c r="CE143" s="3" t="s">
        <v>206</v>
      </c>
      <c r="CF143" s="4">
        <v>44579</v>
      </c>
      <c r="CI143" s="3">
        <v>1</v>
      </c>
      <c r="CJ143" s="3">
        <v>1</v>
      </c>
      <c r="CK143" s="3">
        <v>23</v>
      </c>
      <c r="CL143" s="3" t="s">
        <v>87</v>
      </c>
    </row>
    <row r="144" spans="1:90" x14ac:dyDescent="0.2">
      <c r="A144" s="3" t="s">
        <v>72</v>
      </c>
      <c r="B144" s="3" t="s">
        <v>73</v>
      </c>
      <c r="C144" s="3" t="s">
        <v>74</v>
      </c>
      <c r="E144" s="3" t="str">
        <f>"GAB2007772"</f>
        <v>GAB2007772</v>
      </c>
      <c r="F144" s="4">
        <v>44578</v>
      </c>
      <c r="G144" s="3">
        <v>202207</v>
      </c>
      <c r="H144" s="3" t="s">
        <v>75</v>
      </c>
      <c r="I144" s="3" t="s">
        <v>76</v>
      </c>
      <c r="J144" s="3" t="s">
        <v>77</v>
      </c>
      <c r="K144" s="3" t="s">
        <v>78</v>
      </c>
      <c r="L144" s="3" t="s">
        <v>371</v>
      </c>
      <c r="M144" s="3" t="s">
        <v>372</v>
      </c>
      <c r="N144" s="3" t="s">
        <v>616</v>
      </c>
      <c r="O144" s="3" t="s">
        <v>82</v>
      </c>
      <c r="P144" s="3" t="str">
        <f>"CT071392 394 397 395          "</f>
        <v xml:space="preserve">CT071392 394 397 395          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65.86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  <c r="AS144" s="3">
        <v>0</v>
      </c>
      <c r="AT144" s="3">
        <v>0</v>
      </c>
      <c r="AU144" s="3">
        <v>0</v>
      </c>
      <c r="AV144" s="3">
        <v>0</v>
      </c>
      <c r="AW144" s="3">
        <v>0</v>
      </c>
      <c r="AX144" s="3">
        <v>0</v>
      </c>
      <c r="AY144" s="3">
        <v>0</v>
      </c>
      <c r="AZ144" s="3">
        <v>0</v>
      </c>
      <c r="BA144" s="3">
        <v>0</v>
      </c>
      <c r="BB144" s="3">
        <v>0</v>
      </c>
      <c r="BC144" s="3">
        <v>0</v>
      </c>
      <c r="BD144" s="3">
        <v>0</v>
      </c>
      <c r="BE144" s="3">
        <v>0</v>
      </c>
      <c r="BF144" s="3">
        <v>0</v>
      </c>
      <c r="BG144" s="3">
        <v>0</v>
      </c>
      <c r="BH144" s="3">
        <v>1</v>
      </c>
      <c r="BI144" s="3">
        <v>9.3000000000000007</v>
      </c>
      <c r="BJ144" s="3">
        <v>25.7</v>
      </c>
      <c r="BK144" s="3">
        <v>26</v>
      </c>
      <c r="BL144" s="3">
        <v>256.63</v>
      </c>
      <c r="BM144" s="3">
        <v>38.49</v>
      </c>
      <c r="BN144" s="3">
        <v>295.12</v>
      </c>
      <c r="BO144" s="3">
        <v>295.12</v>
      </c>
      <c r="BQ144" s="3" t="s">
        <v>190</v>
      </c>
      <c r="BR144" s="3" t="s">
        <v>84</v>
      </c>
      <c r="BS144" s="4">
        <v>44580</v>
      </c>
      <c r="BT144" s="5">
        <v>0.63472222222222219</v>
      </c>
      <c r="BU144" s="3" t="s">
        <v>617</v>
      </c>
      <c r="BV144" s="3" t="s">
        <v>103</v>
      </c>
      <c r="BY144" s="3">
        <v>128560.08</v>
      </c>
      <c r="CA144" s="3" t="s">
        <v>618</v>
      </c>
      <c r="CC144" s="3" t="s">
        <v>372</v>
      </c>
      <c r="CD144" s="3">
        <v>850</v>
      </c>
      <c r="CE144" s="3" t="s">
        <v>86</v>
      </c>
      <c r="CF144" s="4">
        <v>44580</v>
      </c>
      <c r="CI144" s="3">
        <v>2</v>
      </c>
      <c r="CJ144" s="3">
        <v>2</v>
      </c>
      <c r="CK144" s="3">
        <v>43</v>
      </c>
      <c r="CL144" s="3" t="s">
        <v>87</v>
      </c>
    </row>
    <row r="145" spans="1:90" x14ac:dyDescent="0.2">
      <c r="A145" s="3" t="s">
        <v>72</v>
      </c>
      <c r="B145" s="3" t="s">
        <v>73</v>
      </c>
      <c r="C145" s="3" t="s">
        <v>74</v>
      </c>
      <c r="E145" s="3" t="str">
        <f>"GAB2007769"</f>
        <v>GAB2007769</v>
      </c>
      <c r="F145" s="4">
        <v>44578</v>
      </c>
      <c r="G145" s="3">
        <v>202207</v>
      </c>
      <c r="H145" s="3" t="s">
        <v>75</v>
      </c>
      <c r="I145" s="3" t="s">
        <v>76</v>
      </c>
      <c r="J145" s="3" t="s">
        <v>77</v>
      </c>
      <c r="K145" s="3" t="s">
        <v>78</v>
      </c>
      <c r="L145" s="3" t="s">
        <v>619</v>
      </c>
      <c r="M145" s="3" t="s">
        <v>620</v>
      </c>
      <c r="N145" s="3" t="s">
        <v>621</v>
      </c>
      <c r="O145" s="3" t="s">
        <v>82</v>
      </c>
      <c r="P145" s="3" t="str">
        <f>"CT071391                      "</f>
        <v xml:space="preserve">CT071391                      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42.16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0</v>
      </c>
      <c r="AR145" s="3">
        <v>0</v>
      </c>
      <c r="AS145" s="3">
        <v>0</v>
      </c>
      <c r="AT145" s="3">
        <v>0</v>
      </c>
      <c r="AU145" s="3">
        <v>0</v>
      </c>
      <c r="AV145" s="3">
        <v>0</v>
      </c>
      <c r="AW145" s="3">
        <v>0</v>
      </c>
      <c r="AX145" s="3">
        <v>0</v>
      </c>
      <c r="AY145" s="3">
        <v>0</v>
      </c>
      <c r="AZ145" s="3">
        <v>0</v>
      </c>
      <c r="BA145" s="3">
        <v>0</v>
      </c>
      <c r="BB145" s="3">
        <v>0</v>
      </c>
      <c r="BC145" s="3">
        <v>0</v>
      </c>
      <c r="BD145" s="3">
        <v>0</v>
      </c>
      <c r="BE145" s="3">
        <v>0</v>
      </c>
      <c r="BF145" s="3">
        <v>0</v>
      </c>
      <c r="BG145" s="3">
        <v>0</v>
      </c>
      <c r="BH145" s="3">
        <v>1</v>
      </c>
      <c r="BI145" s="3">
        <v>0.7</v>
      </c>
      <c r="BJ145" s="3">
        <v>1.9</v>
      </c>
      <c r="BK145" s="3">
        <v>2</v>
      </c>
      <c r="BL145" s="3">
        <v>166.16</v>
      </c>
      <c r="BM145" s="3">
        <v>24.92</v>
      </c>
      <c r="BN145" s="3">
        <v>191.08</v>
      </c>
      <c r="BO145" s="3">
        <v>191.08</v>
      </c>
      <c r="BQ145" s="3" t="s">
        <v>622</v>
      </c>
      <c r="BR145" s="3" t="s">
        <v>84</v>
      </c>
      <c r="BS145" s="4">
        <v>44580</v>
      </c>
      <c r="BT145" s="5">
        <v>0.62916666666666665</v>
      </c>
      <c r="BU145" s="3" t="s">
        <v>623</v>
      </c>
      <c r="BV145" s="3" t="s">
        <v>103</v>
      </c>
      <c r="BY145" s="3">
        <v>9744</v>
      </c>
      <c r="CA145" s="3" t="s">
        <v>624</v>
      </c>
      <c r="CC145" s="3" t="s">
        <v>620</v>
      </c>
      <c r="CD145" s="3">
        <v>601</v>
      </c>
      <c r="CE145" s="3" t="s">
        <v>86</v>
      </c>
      <c r="CF145" s="4">
        <v>44581</v>
      </c>
      <c r="CI145" s="3">
        <v>2</v>
      </c>
      <c r="CJ145" s="3">
        <v>2</v>
      </c>
      <c r="CK145" s="3">
        <v>43</v>
      </c>
      <c r="CL145" s="3" t="s">
        <v>87</v>
      </c>
    </row>
    <row r="146" spans="1:90" x14ac:dyDescent="0.2">
      <c r="A146" s="3" t="s">
        <v>72</v>
      </c>
      <c r="B146" s="3" t="s">
        <v>73</v>
      </c>
      <c r="C146" s="3" t="s">
        <v>74</v>
      </c>
      <c r="E146" s="3" t="str">
        <f>"GAB2007760"</f>
        <v>GAB2007760</v>
      </c>
      <c r="F146" s="4">
        <v>44578</v>
      </c>
      <c r="G146" s="3">
        <v>202207</v>
      </c>
      <c r="H146" s="3" t="s">
        <v>75</v>
      </c>
      <c r="I146" s="3" t="s">
        <v>76</v>
      </c>
      <c r="J146" s="3" t="s">
        <v>77</v>
      </c>
      <c r="K146" s="3" t="s">
        <v>78</v>
      </c>
      <c r="L146" s="3" t="s">
        <v>194</v>
      </c>
      <c r="M146" s="3" t="s">
        <v>195</v>
      </c>
      <c r="N146" s="3" t="s">
        <v>625</v>
      </c>
      <c r="O146" s="3" t="s">
        <v>82</v>
      </c>
      <c r="P146" s="3" t="str">
        <f>"CT071245                      "</f>
        <v xml:space="preserve">CT071245                      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34.82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0</v>
      </c>
      <c r="AR146" s="3">
        <v>0</v>
      </c>
      <c r="AS146" s="3">
        <v>0</v>
      </c>
      <c r="AT146" s="3">
        <v>0</v>
      </c>
      <c r="AU146" s="3">
        <v>0</v>
      </c>
      <c r="AV146" s="3">
        <v>0</v>
      </c>
      <c r="AW146" s="3">
        <v>0</v>
      </c>
      <c r="AX146" s="3">
        <v>0</v>
      </c>
      <c r="AY146" s="3">
        <v>0</v>
      </c>
      <c r="AZ146" s="3">
        <v>0</v>
      </c>
      <c r="BA146" s="3">
        <v>0</v>
      </c>
      <c r="BB146" s="3">
        <v>0</v>
      </c>
      <c r="BC146" s="3">
        <v>0</v>
      </c>
      <c r="BD146" s="3">
        <v>0</v>
      </c>
      <c r="BE146" s="3">
        <v>0</v>
      </c>
      <c r="BF146" s="3">
        <v>0</v>
      </c>
      <c r="BG146" s="3">
        <v>0</v>
      </c>
      <c r="BH146" s="3">
        <v>1</v>
      </c>
      <c r="BI146" s="3">
        <v>7.5</v>
      </c>
      <c r="BJ146" s="3">
        <v>18.7</v>
      </c>
      <c r="BK146" s="3">
        <v>19</v>
      </c>
      <c r="BL146" s="3">
        <v>138.15</v>
      </c>
      <c r="BM146" s="3">
        <v>20.72</v>
      </c>
      <c r="BN146" s="3">
        <v>158.87</v>
      </c>
      <c r="BO146" s="3">
        <v>158.87</v>
      </c>
      <c r="BQ146" s="3" t="s">
        <v>626</v>
      </c>
      <c r="BR146" s="3" t="s">
        <v>84</v>
      </c>
      <c r="BS146" s="4">
        <v>44580</v>
      </c>
      <c r="BT146" s="5">
        <v>0.4152777777777778</v>
      </c>
      <c r="BU146" s="3" t="s">
        <v>627</v>
      </c>
      <c r="BV146" s="3" t="s">
        <v>103</v>
      </c>
      <c r="BY146" s="3">
        <v>93283.199999999997</v>
      </c>
      <c r="CA146" s="3" t="s">
        <v>628</v>
      </c>
      <c r="CC146" s="3" t="s">
        <v>195</v>
      </c>
      <c r="CD146" s="3">
        <v>2</v>
      </c>
      <c r="CE146" s="3" t="s">
        <v>86</v>
      </c>
      <c r="CF146" s="4">
        <v>44580</v>
      </c>
      <c r="CI146" s="3">
        <v>2</v>
      </c>
      <c r="CJ146" s="3">
        <v>2</v>
      </c>
      <c r="CK146" s="3">
        <v>41</v>
      </c>
      <c r="CL146" s="3" t="s">
        <v>87</v>
      </c>
    </row>
    <row r="147" spans="1:90" x14ac:dyDescent="0.2">
      <c r="A147" s="3" t="s">
        <v>72</v>
      </c>
      <c r="B147" s="3" t="s">
        <v>73</v>
      </c>
      <c r="C147" s="3" t="s">
        <v>74</v>
      </c>
      <c r="E147" s="3" t="str">
        <f>"GAB2007764"</f>
        <v>GAB2007764</v>
      </c>
      <c r="F147" s="4">
        <v>44578</v>
      </c>
      <c r="G147" s="3">
        <v>202207</v>
      </c>
      <c r="H147" s="3" t="s">
        <v>75</v>
      </c>
      <c r="I147" s="3" t="s">
        <v>76</v>
      </c>
      <c r="J147" s="3" t="s">
        <v>77</v>
      </c>
      <c r="K147" s="3" t="s">
        <v>78</v>
      </c>
      <c r="L147" s="3" t="s">
        <v>629</v>
      </c>
      <c r="M147" s="3" t="s">
        <v>630</v>
      </c>
      <c r="N147" s="3" t="s">
        <v>631</v>
      </c>
      <c r="O147" s="3" t="s">
        <v>82</v>
      </c>
      <c r="P147" s="3" t="str">
        <f>"CT071385                      "</f>
        <v xml:space="preserve">CT071385                      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43.44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0</v>
      </c>
      <c r="AR147" s="3">
        <v>0</v>
      </c>
      <c r="AS147" s="3">
        <v>0</v>
      </c>
      <c r="AT147" s="3">
        <v>0</v>
      </c>
      <c r="AU147" s="3">
        <v>0</v>
      </c>
      <c r="AV147" s="3">
        <v>0</v>
      </c>
      <c r="AW147" s="3">
        <v>0</v>
      </c>
      <c r="AX147" s="3">
        <v>0</v>
      </c>
      <c r="AY147" s="3">
        <v>0</v>
      </c>
      <c r="AZ147" s="3">
        <v>0</v>
      </c>
      <c r="BA147" s="3">
        <v>0</v>
      </c>
      <c r="BB147" s="3">
        <v>0</v>
      </c>
      <c r="BC147" s="3">
        <v>0</v>
      </c>
      <c r="BD147" s="3">
        <v>0</v>
      </c>
      <c r="BE147" s="3">
        <v>0</v>
      </c>
      <c r="BF147" s="3">
        <v>0</v>
      </c>
      <c r="BG147" s="3">
        <v>0</v>
      </c>
      <c r="BH147" s="3">
        <v>2</v>
      </c>
      <c r="BI147" s="3">
        <v>8</v>
      </c>
      <c r="BJ147" s="3">
        <v>26</v>
      </c>
      <c r="BK147" s="3">
        <v>26</v>
      </c>
      <c r="BL147" s="3">
        <v>171.06</v>
      </c>
      <c r="BM147" s="3">
        <v>25.66</v>
      </c>
      <c r="BN147" s="3">
        <v>196.72</v>
      </c>
      <c r="BO147" s="3">
        <v>196.72</v>
      </c>
      <c r="BQ147" s="3" t="s">
        <v>632</v>
      </c>
      <c r="BR147" s="3" t="s">
        <v>84</v>
      </c>
      <c r="BS147" s="4">
        <v>44580</v>
      </c>
      <c r="BT147" s="5">
        <v>0.46527777777777773</v>
      </c>
      <c r="BU147" s="3" t="s">
        <v>633</v>
      </c>
      <c r="BV147" s="3" t="s">
        <v>103</v>
      </c>
      <c r="BY147" s="3">
        <v>129874.36</v>
      </c>
      <c r="CA147" s="3" t="s">
        <v>634</v>
      </c>
      <c r="CC147" s="3" t="s">
        <v>630</v>
      </c>
      <c r="CD147" s="3">
        <v>9301</v>
      </c>
      <c r="CE147" s="3" t="s">
        <v>86</v>
      </c>
      <c r="CF147" s="4">
        <v>44581</v>
      </c>
      <c r="CI147" s="3">
        <v>3</v>
      </c>
      <c r="CJ147" s="3">
        <v>2</v>
      </c>
      <c r="CK147" s="3">
        <v>41</v>
      </c>
      <c r="CL147" s="3" t="s">
        <v>87</v>
      </c>
    </row>
    <row r="148" spans="1:90" x14ac:dyDescent="0.2">
      <c r="A148" s="3" t="s">
        <v>72</v>
      </c>
      <c r="B148" s="3" t="s">
        <v>73</v>
      </c>
      <c r="C148" s="3" t="s">
        <v>74</v>
      </c>
      <c r="E148" s="3" t="str">
        <f>"GAB2007766"</f>
        <v>GAB2007766</v>
      </c>
      <c r="F148" s="4">
        <v>44578</v>
      </c>
      <c r="G148" s="3">
        <v>202207</v>
      </c>
      <c r="H148" s="3" t="s">
        <v>75</v>
      </c>
      <c r="I148" s="3" t="s">
        <v>76</v>
      </c>
      <c r="J148" s="3" t="s">
        <v>77</v>
      </c>
      <c r="K148" s="3" t="s">
        <v>78</v>
      </c>
      <c r="L148" s="3" t="s">
        <v>207</v>
      </c>
      <c r="M148" s="3" t="s">
        <v>208</v>
      </c>
      <c r="N148" s="3" t="s">
        <v>385</v>
      </c>
      <c r="O148" s="3" t="s">
        <v>82</v>
      </c>
      <c r="P148" s="3" t="str">
        <f>"                              "</f>
        <v xml:space="preserve">                              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54.53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3">
        <v>0</v>
      </c>
      <c r="BA148" s="3">
        <v>0</v>
      </c>
      <c r="BB148" s="3">
        <v>0</v>
      </c>
      <c r="BC148" s="3">
        <v>0</v>
      </c>
      <c r="BD148" s="3">
        <v>0</v>
      </c>
      <c r="BE148" s="3">
        <v>0</v>
      </c>
      <c r="BF148" s="3">
        <v>0</v>
      </c>
      <c r="BG148" s="3">
        <v>0</v>
      </c>
      <c r="BH148" s="3">
        <v>2</v>
      </c>
      <c r="BI148" s="3">
        <v>7.8</v>
      </c>
      <c r="BJ148" s="3">
        <v>34.200000000000003</v>
      </c>
      <c r="BK148" s="3">
        <v>35</v>
      </c>
      <c r="BL148" s="3">
        <v>213.38</v>
      </c>
      <c r="BM148" s="3">
        <v>32.01</v>
      </c>
      <c r="BN148" s="3">
        <v>245.39</v>
      </c>
      <c r="BO148" s="3">
        <v>245.39</v>
      </c>
      <c r="BQ148" s="3" t="s">
        <v>386</v>
      </c>
      <c r="BR148" s="3" t="s">
        <v>84</v>
      </c>
      <c r="BS148" s="4">
        <v>44580</v>
      </c>
      <c r="BT148" s="5">
        <v>0.34027777777777773</v>
      </c>
      <c r="BU148" s="3" t="s">
        <v>387</v>
      </c>
      <c r="BV148" s="3" t="s">
        <v>103</v>
      </c>
      <c r="BY148" s="3">
        <v>171193.28</v>
      </c>
      <c r="CA148" s="3" t="s">
        <v>388</v>
      </c>
      <c r="CC148" s="3" t="s">
        <v>208</v>
      </c>
      <c r="CD148" s="3">
        <v>2194</v>
      </c>
      <c r="CE148" s="3" t="s">
        <v>86</v>
      </c>
      <c r="CF148" s="4">
        <v>44580</v>
      </c>
      <c r="CI148" s="3">
        <v>2</v>
      </c>
      <c r="CJ148" s="3">
        <v>2</v>
      </c>
      <c r="CK148" s="3">
        <v>41</v>
      </c>
      <c r="CL148" s="3" t="s">
        <v>87</v>
      </c>
    </row>
    <row r="149" spans="1:90" x14ac:dyDescent="0.2">
      <c r="A149" s="3" t="s">
        <v>72</v>
      </c>
      <c r="B149" s="3" t="s">
        <v>73</v>
      </c>
      <c r="C149" s="3" t="s">
        <v>74</v>
      </c>
      <c r="E149" s="3" t="str">
        <f>"GAB2007746"</f>
        <v>GAB2007746</v>
      </c>
      <c r="F149" s="4">
        <v>44578</v>
      </c>
      <c r="G149" s="3">
        <v>202207</v>
      </c>
      <c r="H149" s="3" t="s">
        <v>75</v>
      </c>
      <c r="I149" s="3" t="s">
        <v>76</v>
      </c>
      <c r="J149" s="3" t="s">
        <v>77</v>
      </c>
      <c r="K149" s="3" t="s">
        <v>78</v>
      </c>
      <c r="L149" s="3" t="s">
        <v>75</v>
      </c>
      <c r="M149" s="3" t="s">
        <v>76</v>
      </c>
      <c r="N149" s="3" t="s">
        <v>574</v>
      </c>
      <c r="O149" s="3" t="s">
        <v>82</v>
      </c>
      <c r="P149" s="3" t="str">
        <f>"CT071214                      "</f>
        <v xml:space="preserve">CT071214                      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23.06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0</v>
      </c>
      <c r="AR149" s="3">
        <v>0</v>
      </c>
      <c r="AS149" s="3">
        <v>0</v>
      </c>
      <c r="AT149" s="3">
        <v>0</v>
      </c>
      <c r="AU149" s="3">
        <v>0</v>
      </c>
      <c r="AV149" s="3">
        <v>0</v>
      </c>
      <c r="AW149" s="3">
        <v>0</v>
      </c>
      <c r="AX149" s="3">
        <v>0</v>
      </c>
      <c r="AY149" s="3">
        <v>0</v>
      </c>
      <c r="AZ149" s="3">
        <v>0</v>
      </c>
      <c r="BA149" s="3">
        <v>0</v>
      </c>
      <c r="BB149" s="3">
        <v>0</v>
      </c>
      <c r="BC149" s="3">
        <v>0</v>
      </c>
      <c r="BD149" s="3">
        <v>0</v>
      </c>
      <c r="BE149" s="3">
        <v>0</v>
      </c>
      <c r="BF149" s="3">
        <v>0</v>
      </c>
      <c r="BG149" s="3">
        <v>0</v>
      </c>
      <c r="BH149" s="3">
        <v>1</v>
      </c>
      <c r="BI149" s="3">
        <v>0.3</v>
      </c>
      <c r="BJ149" s="3">
        <v>2.5</v>
      </c>
      <c r="BK149" s="3">
        <v>3</v>
      </c>
      <c r="BL149" s="3">
        <v>93.28</v>
      </c>
      <c r="BM149" s="3">
        <v>13.99</v>
      </c>
      <c r="BN149" s="3">
        <v>107.27</v>
      </c>
      <c r="BO149" s="3">
        <v>107.27</v>
      </c>
      <c r="BQ149" s="3" t="s">
        <v>575</v>
      </c>
      <c r="BR149" s="3" t="s">
        <v>84</v>
      </c>
      <c r="BS149" s="4">
        <v>44579</v>
      </c>
      <c r="BT149" s="5">
        <v>0.3756944444444445</v>
      </c>
      <c r="BU149" s="3" t="s">
        <v>576</v>
      </c>
      <c r="BV149" s="3" t="s">
        <v>103</v>
      </c>
      <c r="BY149" s="3">
        <v>12572.6</v>
      </c>
      <c r="CA149" s="3" t="s">
        <v>232</v>
      </c>
      <c r="CC149" s="3" t="s">
        <v>76</v>
      </c>
      <c r="CD149" s="3">
        <v>7800</v>
      </c>
      <c r="CE149" s="3" t="s">
        <v>86</v>
      </c>
      <c r="CF149" s="4">
        <v>44580</v>
      </c>
      <c r="CI149" s="3">
        <v>1</v>
      </c>
      <c r="CJ149" s="3">
        <v>1</v>
      </c>
      <c r="CK149" s="3">
        <v>42</v>
      </c>
      <c r="CL149" s="3" t="s">
        <v>87</v>
      </c>
    </row>
    <row r="150" spans="1:90" x14ac:dyDescent="0.2">
      <c r="A150" s="3" t="s">
        <v>72</v>
      </c>
      <c r="B150" s="3" t="s">
        <v>73</v>
      </c>
      <c r="C150" s="3" t="s">
        <v>74</v>
      </c>
      <c r="E150" s="3" t="str">
        <f>"GAB2007773"</f>
        <v>GAB2007773</v>
      </c>
      <c r="F150" s="4">
        <v>44578</v>
      </c>
      <c r="G150" s="3">
        <v>202207</v>
      </c>
      <c r="H150" s="3" t="s">
        <v>75</v>
      </c>
      <c r="I150" s="3" t="s">
        <v>76</v>
      </c>
      <c r="J150" s="3" t="s">
        <v>77</v>
      </c>
      <c r="K150" s="3" t="s">
        <v>78</v>
      </c>
      <c r="L150" s="3" t="s">
        <v>635</v>
      </c>
      <c r="M150" s="3" t="s">
        <v>636</v>
      </c>
      <c r="N150" s="3" t="s">
        <v>637</v>
      </c>
      <c r="O150" s="3" t="s">
        <v>82</v>
      </c>
      <c r="P150" s="3" t="str">
        <f>"CT071399                      "</f>
        <v xml:space="preserve">CT071399                      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42.16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0</v>
      </c>
      <c r="AR150" s="3">
        <v>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v>0</v>
      </c>
      <c r="BE150" s="3">
        <v>0</v>
      </c>
      <c r="BF150" s="3">
        <v>0</v>
      </c>
      <c r="BG150" s="3">
        <v>0</v>
      </c>
      <c r="BH150" s="3">
        <v>1</v>
      </c>
      <c r="BI150" s="3">
        <v>0.9</v>
      </c>
      <c r="BJ150" s="3">
        <v>2.7</v>
      </c>
      <c r="BK150" s="3">
        <v>3</v>
      </c>
      <c r="BL150" s="3">
        <v>166.16</v>
      </c>
      <c r="BM150" s="3">
        <v>24.92</v>
      </c>
      <c r="BN150" s="3">
        <v>191.08</v>
      </c>
      <c r="BO150" s="3">
        <v>191.08</v>
      </c>
      <c r="BQ150" s="3" t="s">
        <v>622</v>
      </c>
      <c r="BR150" s="3" t="s">
        <v>84</v>
      </c>
      <c r="BS150" s="4">
        <v>44582</v>
      </c>
      <c r="BT150" s="5">
        <v>0.60763888888888895</v>
      </c>
      <c r="BU150" s="3" t="s">
        <v>638</v>
      </c>
      <c r="BV150" s="3" t="s">
        <v>103</v>
      </c>
      <c r="BY150" s="3">
        <v>13375.6</v>
      </c>
      <c r="CC150" s="3" t="s">
        <v>636</v>
      </c>
      <c r="CD150" s="3">
        <v>7070</v>
      </c>
      <c r="CE150" s="3" t="s">
        <v>86</v>
      </c>
      <c r="CF150" s="4">
        <v>44587</v>
      </c>
      <c r="CI150" s="3">
        <v>5</v>
      </c>
      <c r="CJ150" s="3">
        <v>4</v>
      </c>
      <c r="CK150" s="3">
        <v>43</v>
      </c>
      <c r="CL150" s="3" t="s">
        <v>87</v>
      </c>
    </row>
    <row r="151" spans="1:90" x14ac:dyDescent="0.2">
      <c r="A151" s="3" t="s">
        <v>72</v>
      </c>
      <c r="B151" s="3" t="s">
        <v>73</v>
      </c>
      <c r="C151" s="3" t="s">
        <v>74</v>
      </c>
      <c r="E151" s="3" t="str">
        <f>"GAB2007756"</f>
        <v>GAB2007756</v>
      </c>
      <c r="F151" s="4">
        <v>44578</v>
      </c>
      <c r="G151" s="3">
        <v>202207</v>
      </c>
      <c r="H151" s="3" t="s">
        <v>75</v>
      </c>
      <c r="I151" s="3" t="s">
        <v>76</v>
      </c>
      <c r="J151" s="3" t="s">
        <v>77</v>
      </c>
      <c r="K151" s="3" t="s">
        <v>78</v>
      </c>
      <c r="L151" s="3" t="s">
        <v>92</v>
      </c>
      <c r="M151" s="3" t="s">
        <v>93</v>
      </c>
      <c r="N151" s="3" t="s">
        <v>96</v>
      </c>
      <c r="O151" s="3" t="s">
        <v>82</v>
      </c>
      <c r="P151" s="3" t="str">
        <f>"CT071381                      "</f>
        <v xml:space="preserve">CT071381                      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29.89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0</v>
      </c>
      <c r="AR151" s="3">
        <v>0</v>
      </c>
      <c r="AS151" s="3">
        <v>0</v>
      </c>
      <c r="AT151" s="3">
        <v>0</v>
      </c>
      <c r="AU151" s="3">
        <v>0</v>
      </c>
      <c r="AV151" s="3">
        <v>0</v>
      </c>
      <c r="AW151" s="3">
        <v>0</v>
      </c>
      <c r="AX151" s="3">
        <v>0</v>
      </c>
      <c r="AY151" s="3">
        <v>0</v>
      </c>
      <c r="AZ151" s="3">
        <v>0</v>
      </c>
      <c r="BA151" s="3">
        <v>0</v>
      </c>
      <c r="BB151" s="3">
        <v>0</v>
      </c>
      <c r="BC151" s="3">
        <v>0</v>
      </c>
      <c r="BD151" s="3">
        <v>0</v>
      </c>
      <c r="BE151" s="3">
        <v>0</v>
      </c>
      <c r="BF151" s="3">
        <v>0</v>
      </c>
      <c r="BG151" s="3">
        <v>0</v>
      </c>
      <c r="BH151" s="3">
        <v>1</v>
      </c>
      <c r="BI151" s="3">
        <v>0.3</v>
      </c>
      <c r="BJ151" s="3">
        <v>3</v>
      </c>
      <c r="BK151" s="3">
        <v>3</v>
      </c>
      <c r="BL151" s="3">
        <v>119.34</v>
      </c>
      <c r="BM151" s="3">
        <v>17.899999999999999</v>
      </c>
      <c r="BN151" s="3">
        <v>137.24</v>
      </c>
      <c r="BO151" s="3">
        <v>137.24</v>
      </c>
      <c r="BQ151" s="3" t="s">
        <v>97</v>
      </c>
      <c r="BR151" s="3" t="s">
        <v>84</v>
      </c>
      <c r="BS151" s="4">
        <v>44580</v>
      </c>
      <c r="BT151" s="5">
        <v>0.45833333333333331</v>
      </c>
      <c r="BU151" s="3" t="s">
        <v>639</v>
      </c>
      <c r="BV151" s="3" t="s">
        <v>103</v>
      </c>
      <c r="BY151" s="3">
        <v>14847.2</v>
      </c>
      <c r="CA151" s="3" t="s">
        <v>640</v>
      </c>
      <c r="CC151" s="3" t="s">
        <v>93</v>
      </c>
      <c r="CD151" s="3">
        <v>157</v>
      </c>
      <c r="CE151" s="3" t="s">
        <v>86</v>
      </c>
      <c r="CF151" s="4">
        <v>44580</v>
      </c>
      <c r="CI151" s="3">
        <v>2</v>
      </c>
      <c r="CJ151" s="3">
        <v>2</v>
      </c>
      <c r="CK151" s="3">
        <v>41</v>
      </c>
      <c r="CL151" s="3" t="s">
        <v>87</v>
      </c>
    </row>
    <row r="152" spans="1:90" x14ac:dyDescent="0.2">
      <c r="A152" s="3" t="s">
        <v>72</v>
      </c>
      <c r="B152" s="3" t="s">
        <v>73</v>
      </c>
      <c r="C152" s="3" t="s">
        <v>74</v>
      </c>
      <c r="E152" s="3" t="str">
        <f>"GAB2007757"</f>
        <v>GAB2007757</v>
      </c>
      <c r="F152" s="4">
        <v>44578</v>
      </c>
      <c r="G152" s="3">
        <v>202207</v>
      </c>
      <c r="H152" s="3" t="s">
        <v>75</v>
      </c>
      <c r="I152" s="3" t="s">
        <v>76</v>
      </c>
      <c r="J152" s="3" t="s">
        <v>77</v>
      </c>
      <c r="K152" s="3" t="s">
        <v>78</v>
      </c>
      <c r="L152" s="3" t="s">
        <v>389</v>
      </c>
      <c r="M152" s="3" t="s">
        <v>390</v>
      </c>
      <c r="N152" s="3" t="s">
        <v>641</v>
      </c>
      <c r="O152" s="3" t="s">
        <v>82</v>
      </c>
      <c r="P152" s="3" t="str">
        <f>"CT071358                      "</f>
        <v xml:space="preserve">CT071358                      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29.89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0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0</v>
      </c>
      <c r="AX152" s="3">
        <v>0</v>
      </c>
      <c r="AY152" s="3">
        <v>0</v>
      </c>
      <c r="AZ152" s="3">
        <v>0</v>
      </c>
      <c r="BA152" s="3">
        <v>0</v>
      </c>
      <c r="BB152" s="3">
        <v>0</v>
      </c>
      <c r="BC152" s="3">
        <v>0</v>
      </c>
      <c r="BD152" s="3">
        <v>0</v>
      </c>
      <c r="BE152" s="3">
        <v>0</v>
      </c>
      <c r="BF152" s="3">
        <v>0</v>
      </c>
      <c r="BG152" s="3">
        <v>0</v>
      </c>
      <c r="BH152" s="3">
        <v>1</v>
      </c>
      <c r="BI152" s="3">
        <v>1.6</v>
      </c>
      <c r="BJ152" s="3">
        <v>9.1</v>
      </c>
      <c r="BK152" s="3">
        <v>10</v>
      </c>
      <c r="BL152" s="3">
        <v>119.34</v>
      </c>
      <c r="BM152" s="3">
        <v>17.899999999999999</v>
      </c>
      <c r="BN152" s="3">
        <v>137.24</v>
      </c>
      <c r="BO152" s="3">
        <v>137.24</v>
      </c>
      <c r="BQ152" s="3" t="s">
        <v>642</v>
      </c>
      <c r="BR152" s="3" t="s">
        <v>84</v>
      </c>
      <c r="BS152" s="4">
        <v>44580</v>
      </c>
      <c r="BT152" s="5">
        <v>0.42499999999999999</v>
      </c>
      <c r="BU152" s="3" t="s">
        <v>643</v>
      </c>
      <c r="BV152" s="3" t="s">
        <v>103</v>
      </c>
      <c r="BY152" s="3">
        <v>45566.69</v>
      </c>
      <c r="CA152" s="3" t="s">
        <v>644</v>
      </c>
      <c r="CC152" s="3" t="s">
        <v>390</v>
      </c>
      <c r="CD152" s="3">
        <v>4001</v>
      </c>
      <c r="CE152" s="3" t="s">
        <v>86</v>
      </c>
      <c r="CF152" s="4">
        <v>44581</v>
      </c>
      <c r="CI152" s="3">
        <v>3</v>
      </c>
      <c r="CJ152" s="3">
        <v>2</v>
      </c>
      <c r="CK152" s="3">
        <v>41</v>
      </c>
      <c r="CL152" s="3" t="s">
        <v>87</v>
      </c>
    </row>
    <row r="153" spans="1:90" x14ac:dyDescent="0.2">
      <c r="A153" s="3" t="s">
        <v>72</v>
      </c>
      <c r="B153" s="3" t="s">
        <v>73</v>
      </c>
      <c r="C153" s="3" t="s">
        <v>74</v>
      </c>
      <c r="E153" s="3" t="str">
        <f>"GAB2007759"</f>
        <v>GAB2007759</v>
      </c>
      <c r="F153" s="4">
        <v>44578</v>
      </c>
      <c r="G153" s="3">
        <v>202207</v>
      </c>
      <c r="H153" s="3" t="s">
        <v>75</v>
      </c>
      <c r="I153" s="3" t="s">
        <v>76</v>
      </c>
      <c r="J153" s="3" t="s">
        <v>77</v>
      </c>
      <c r="K153" s="3" t="s">
        <v>78</v>
      </c>
      <c r="L153" s="3" t="s">
        <v>194</v>
      </c>
      <c r="M153" s="3" t="s">
        <v>195</v>
      </c>
      <c r="N153" s="3" t="s">
        <v>317</v>
      </c>
      <c r="O153" s="3" t="s">
        <v>82</v>
      </c>
      <c r="P153" s="3" t="str">
        <f>"CT071248                      "</f>
        <v xml:space="preserve">CT071248                      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29.89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3">
        <v>0</v>
      </c>
      <c r="AR153" s="3">
        <v>0</v>
      </c>
      <c r="AS153" s="3">
        <v>0</v>
      </c>
      <c r="AT153" s="3">
        <v>0</v>
      </c>
      <c r="AU153" s="3">
        <v>0</v>
      </c>
      <c r="AV153" s="3">
        <v>0</v>
      </c>
      <c r="AW153" s="3">
        <v>0</v>
      </c>
      <c r="AX153" s="3">
        <v>0</v>
      </c>
      <c r="AY153" s="3">
        <v>0</v>
      </c>
      <c r="AZ153" s="3">
        <v>0</v>
      </c>
      <c r="BA153" s="3">
        <v>0</v>
      </c>
      <c r="BB153" s="3">
        <v>0</v>
      </c>
      <c r="BC153" s="3">
        <v>0</v>
      </c>
      <c r="BD153" s="3">
        <v>0</v>
      </c>
      <c r="BE153" s="3">
        <v>0</v>
      </c>
      <c r="BF153" s="3">
        <v>0</v>
      </c>
      <c r="BG153" s="3">
        <v>0</v>
      </c>
      <c r="BH153" s="3">
        <v>1</v>
      </c>
      <c r="BI153" s="3">
        <v>3.6</v>
      </c>
      <c r="BJ153" s="3">
        <v>6.9</v>
      </c>
      <c r="BK153" s="3">
        <v>7</v>
      </c>
      <c r="BL153" s="3">
        <v>119.34</v>
      </c>
      <c r="BM153" s="3">
        <v>17.899999999999999</v>
      </c>
      <c r="BN153" s="3">
        <v>137.24</v>
      </c>
      <c r="BO153" s="3">
        <v>137.24</v>
      </c>
      <c r="BQ153" s="3" t="s">
        <v>645</v>
      </c>
      <c r="BR153" s="3" t="s">
        <v>84</v>
      </c>
      <c r="BS153" s="4">
        <v>44580</v>
      </c>
      <c r="BT153" s="5">
        <v>0.41666666666666669</v>
      </c>
      <c r="BU153" s="3" t="s">
        <v>646</v>
      </c>
      <c r="BV153" s="3" t="s">
        <v>103</v>
      </c>
      <c r="BY153" s="3">
        <v>34304</v>
      </c>
      <c r="CA153" s="3" t="s">
        <v>320</v>
      </c>
      <c r="CC153" s="3" t="s">
        <v>195</v>
      </c>
      <c r="CD153" s="3">
        <v>1</v>
      </c>
      <c r="CE153" s="3" t="s">
        <v>86</v>
      </c>
      <c r="CF153" s="4">
        <v>44580</v>
      </c>
      <c r="CI153" s="3">
        <v>2</v>
      </c>
      <c r="CJ153" s="3">
        <v>2</v>
      </c>
      <c r="CK153" s="3">
        <v>41</v>
      </c>
      <c r="CL153" s="3" t="s">
        <v>87</v>
      </c>
    </row>
    <row r="154" spans="1:90" x14ac:dyDescent="0.2">
      <c r="A154" s="3" t="s">
        <v>72</v>
      </c>
      <c r="B154" s="3" t="s">
        <v>73</v>
      </c>
      <c r="C154" s="3" t="s">
        <v>74</v>
      </c>
      <c r="E154" s="3" t="str">
        <f>"GAB2007771"</f>
        <v>GAB2007771</v>
      </c>
      <c r="F154" s="4">
        <v>44578</v>
      </c>
      <c r="G154" s="3">
        <v>202207</v>
      </c>
      <c r="H154" s="3" t="s">
        <v>75</v>
      </c>
      <c r="I154" s="3" t="s">
        <v>76</v>
      </c>
      <c r="J154" s="3" t="s">
        <v>77</v>
      </c>
      <c r="K154" s="3" t="s">
        <v>78</v>
      </c>
      <c r="L154" s="3" t="s">
        <v>481</v>
      </c>
      <c r="M154" s="3" t="s">
        <v>482</v>
      </c>
      <c r="N154" s="3" t="s">
        <v>548</v>
      </c>
      <c r="O154" s="3" t="s">
        <v>82</v>
      </c>
      <c r="P154" s="3" t="str">
        <f>"CT071383                      "</f>
        <v xml:space="preserve">CT071383                      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29.89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0</v>
      </c>
      <c r="AR154" s="3">
        <v>0</v>
      </c>
      <c r="AS154" s="3">
        <v>0</v>
      </c>
      <c r="AT154" s="3">
        <v>0</v>
      </c>
      <c r="AU154" s="3">
        <v>0</v>
      </c>
      <c r="AV154" s="3">
        <v>0</v>
      </c>
      <c r="AW154" s="3">
        <v>0</v>
      </c>
      <c r="AX154" s="3">
        <v>0</v>
      </c>
      <c r="AY154" s="3">
        <v>0</v>
      </c>
      <c r="AZ154" s="3">
        <v>0</v>
      </c>
      <c r="BA154" s="3">
        <v>0</v>
      </c>
      <c r="BB154" s="3">
        <v>0</v>
      </c>
      <c r="BC154" s="3">
        <v>0</v>
      </c>
      <c r="BD154" s="3">
        <v>0</v>
      </c>
      <c r="BE154" s="3">
        <v>0</v>
      </c>
      <c r="BF154" s="3">
        <v>0</v>
      </c>
      <c r="BG154" s="3">
        <v>0</v>
      </c>
      <c r="BH154" s="3">
        <v>1</v>
      </c>
      <c r="BI154" s="3">
        <v>2.6</v>
      </c>
      <c r="BJ154" s="3">
        <v>13.2</v>
      </c>
      <c r="BK154" s="3">
        <v>14</v>
      </c>
      <c r="BL154" s="3">
        <v>119.34</v>
      </c>
      <c r="BM154" s="3">
        <v>17.899999999999999</v>
      </c>
      <c r="BN154" s="3">
        <v>137.24</v>
      </c>
      <c r="BO154" s="3">
        <v>137.24</v>
      </c>
      <c r="BQ154" s="3" t="s">
        <v>572</v>
      </c>
      <c r="BR154" s="3" t="s">
        <v>84</v>
      </c>
      <c r="BS154" s="4">
        <v>44580</v>
      </c>
      <c r="BT154" s="5">
        <v>0.47013888888888888</v>
      </c>
      <c r="BU154" s="3" t="s">
        <v>485</v>
      </c>
      <c r="BV154" s="3" t="s">
        <v>103</v>
      </c>
      <c r="BY154" s="3">
        <v>66206.16</v>
      </c>
      <c r="CA154" s="3" t="s">
        <v>486</v>
      </c>
      <c r="CC154" s="3" t="s">
        <v>482</v>
      </c>
      <c r="CD154" s="3">
        <v>1449</v>
      </c>
      <c r="CE154" s="3" t="s">
        <v>86</v>
      </c>
      <c r="CF154" s="4">
        <v>44581</v>
      </c>
      <c r="CI154" s="3">
        <v>2</v>
      </c>
      <c r="CJ154" s="3">
        <v>2</v>
      </c>
      <c r="CK154" s="3">
        <v>41</v>
      </c>
      <c r="CL154" s="3" t="s">
        <v>87</v>
      </c>
    </row>
    <row r="155" spans="1:90" x14ac:dyDescent="0.2">
      <c r="A155" s="3" t="s">
        <v>72</v>
      </c>
      <c r="B155" s="3" t="s">
        <v>73</v>
      </c>
      <c r="C155" s="3" t="s">
        <v>74</v>
      </c>
      <c r="E155" s="3" t="str">
        <f>"GAB2007776"</f>
        <v>GAB2007776</v>
      </c>
      <c r="F155" s="4">
        <v>44579</v>
      </c>
      <c r="G155" s="3">
        <v>202207</v>
      </c>
      <c r="H155" s="3" t="s">
        <v>75</v>
      </c>
      <c r="I155" s="3" t="s">
        <v>76</v>
      </c>
      <c r="J155" s="3" t="s">
        <v>77</v>
      </c>
      <c r="K155" s="3" t="s">
        <v>78</v>
      </c>
      <c r="L155" s="3" t="s">
        <v>377</v>
      </c>
      <c r="M155" s="3" t="s">
        <v>378</v>
      </c>
      <c r="N155" s="3" t="s">
        <v>647</v>
      </c>
      <c r="O155" s="3" t="s">
        <v>82</v>
      </c>
      <c r="P155" s="3" t="str">
        <f>"CT071009                      "</f>
        <v xml:space="preserve">CT071009                      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29.89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0</v>
      </c>
      <c r="AR155" s="3">
        <v>0</v>
      </c>
      <c r="AS155" s="3">
        <v>0</v>
      </c>
      <c r="AT155" s="3">
        <v>0</v>
      </c>
      <c r="AU155" s="3">
        <v>0</v>
      </c>
      <c r="AV155" s="3">
        <v>0</v>
      </c>
      <c r="AW155" s="3">
        <v>0</v>
      </c>
      <c r="AX155" s="3">
        <v>0</v>
      </c>
      <c r="AY155" s="3">
        <v>0</v>
      </c>
      <c r="AZ155" s="3">
        <v>0</v>
      </c>
      <c r="BA155" s="3">
        <v>0</v>
      </c>
      <c r="BB155" s="3">
        <v>0</v>
      </c>
      <c r="BC155" s="3">
        <v>0</v>
      </c>
      <c r="BD155" s="3">
        <v>0</v>
      </c>
      <c r="BE155" s="3">
        <v>0</v>
      </c>
      <c r="BF155" s="3">
        <v>0</v>
      </c>
      <c r="BG155" s="3">
        <v>0</v>
      </c>
      <c r="BH155" s="3">
        <v>1</v>
      </c>
      <c r="BI155" s="3">
        <v>4.2</v>
      </c>
      <c r="BJ155" s="3">
        <v>6.9</v>
      </c>
      <c r="BK155" s="3">
        <v>7</v>
      </c>
      <c r="BL155" s="3">
        <v>119.34</v>
      </c>
      <c r="BM155" s="3">
        <v>17.899999999999999</v>
      </c>
      <c r="BN155" s="3">
        <v>137.24</v>
      </c>
      <c r="BO155" s="3">
        <v>137.24</v>
      </c>
      <c r="BQ155" s="3" t="s">
        <v>648</v>
      </c>
      <c r="BR155" s="3" t="s">
        <v>84</v>
      </c>
      <c r="BS155" s="4">
        <v>44582</v>
      </c>
      <c r="BT155" s="5">
        <v>0.36805555555555558</v>
      </c>
      <c r="BU155" s="3" t="s">
        <v>649</v>
      </c>
      <c r="BV155" s="3" t="s">
        <v>103</v>
      </c>
      <c r="BY155" s="3">
        <v>34381.050000000003</v>
      </c>
      <c r="CA155" s="3" t="s">
        <v>382</v>
      </c>
      <c r="CC155" s="3" t="s">
        <v>378</v>
      </c>
      <c r="CD155" s="3">
        <v>4320</v>
      </c>
      <c r="CE155" s="3" t="s">
        <v>86</v>
      </c>
      <c r="CF155" s="4">
        <v>44585</v>
      </c>
      <c r="CI155" s="3">
        <v>3</v>
      </c>
      <c r="CJ155" s="3">
        <v>3</v>
      </c>
      <c r="CK155" s="3">
        <v>41</v>
      </c>
      <c r="CL155" s="3" t="s">
        <v>87</v>
      </c>
    </row>
    <row r="156" spans="1:90" x14ac:dyDescent="0.2">
      <c r="A156" s="3" t="s">
        <v>72</v>
      </c>
      <c r="B156" s="3" t="s">
        <v>73</v>
      </c>
      <c r="C156" s="3" t="s">
        <v>74</v>
      </c>
      <c r="E156" s="3" t="str">
        <f>"009940142809"</f>
        <v>009940142809</v>
      </c>
      <c r="F156" s="4">
        <v>44578</v>
      </c>
      <c r="G156" s="3">
        <v>202207</v>
      </c>
      <c r="H156" s="3" t="s">
        <v>629</v>
      </c>
      <c r="I156" s="3" t="s">
        <v>630</v>
      </c>
      <c r="J156" s="3" t="s">
        <v>144</v>
      </c>
      <c r="K156" s="3" t="s">
        <v>78</v>
      </c>
      <c r="L156" s="3" t="s">
        <v>162</v>
      </c>
      <c r="M156" s="3" t="s">
        <v>163</v>
      </c>
      <c r="N156" s="3" t="s">
        <v>650</v>
      </c>
      <c r="O156" s="3" t="s">
        <v>112</v>
      </c>
      <c r="P156" s="3" t="str">
        <f>"                              "</f>
        <v xml:space="preserve">                              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29.95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  <c r="AQ156" s="3">
        <v>0</v>
      </c>
      <c r="AR156" s="3">
        <v>0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3">
        <v>0</v>
      </c>
      <c r="BA156" s="3">
        <v>0</v>
      </c>
      <c r="BB156" s="3">
        <v>0</v>
      </c>
      <c r="BC156" s="3">
        <v>0</v>
      </c>
      <c r="BD156" s="3">
        <v>0</v>
      </c>
      <c r="BE156" s="3">
        <v>0</v>
      </c>
      <c r="BF156" s="3">
        <v>0</v>
      </c>
      <c r="BG156" s="3">
        <v>0</v>
      </c>
      <c r="BH156" s="3">
        <v>1</v>
      </c>
      <c r="BI156" s="3">
        <v>2</v>
      </c>
      <c r="BJ156" s="3">
        <v>0.5</v>
      </c>
      <c r="BK156" s="3">
        <v>2</v>
      </c>
      <c r="BL156" s="3">
        <v>114.31</v>
      </c>
      <c r="BM156" s="3">
        <v>17.149999999999999</v>
      </c>
      <c r="BN156" s="3">
        <v>131.46</v>
      </c>
      <c r="BO156" s="3">
        <v>131.46</v>
      </c>
      <c r="BQ156" s="3" t="s">
        <v>651</v>
      </c>
      <c r="BR156" s="3" t="s">
        <v>652</v>
      </c>
      <c r="BS156" s="4">
        <v>44579</v>
      </c>
      <c r="BT156" s="5">
        <v>0.39444444444444443</v>
      </c>
      <c r="BU156" s="3" t="s">
        <v>653</v>
      </c>
      <c r="BV156" s="3" t="s">
        <v>103</v>
      </c>
      <c r="BY156" s="3">
        <v>2400</v>
      </c>
      <c r="BZ156" s="3" t="s">
        <v>124</v>
      </c>
      <c r="CA156" s="3" t="s">
        <v>295</v>
      </c>
      <c r="CC156" s="3" t="s">
        <v>163</v>
      </c>
      <c r="CD156" s="3">
        <v>9700</v>
      </c>
      <c r="CE156" s="3" t="s">
        <v>86</v>
      </c>
      <c r="CF156" s="4">
        <v>44579</v>
      </c>
      <c r="CI156" s="3">
        <v>1</v>
      </c>
      <c r="CJ156" s="3">
        <v>1</v>
      </c>
      <c r="CK156" s="3">
        <v>23</v>
      </c>
      <c r="CL156" s="3" t="s">
        <v>87</v>
      </c>
    </row>
    <row r="157" spans="1:90" x14ac:dyDescent="0.2">
      <c r="A157" s="3" t="s">
        <v>72</v>
      </c>
      <c r="B157" s="3" t="s">
        <v>73</v>
      </c>
      <c r="C157" s="3" t="s">
        <v>74</v>
      </c>
      <c r="E157" s="3" t="str">
        <f>"GAB2007777"</f>
        <v>GAB2007777</v>
      </c>
      <c r="F157" s="4">
        <v>44579</v>
      </c>
      <c r="G157" s="3">
        <v>202207</v>
      </c>
      <c r="H157" s="3" t="s">
        <v>75</v>
      </c>
      <c r="I157" s="3" t="s">
        <v>76</v>
      </c>
      <c r="J157" s="3" t="s">
        <v>77</v>
      </c>
      <c r="K157" s="3" t="s">
        <v>78</v>
      </c>
      <c r="L157" s="3" t="s">
        <v>194</v>
      </c>
      <c r="M157" s="3" t="s">
        <v>195</v>
      </c>
      <c r="N157" s="3" t="s">
        <v>654</v>
      </c>
      <c r="O157" s="3" t="s">
        <v>82</v>
      </c>
      <c r="P157" s="3" t="str">
        <f>"CT071356                      "</f>
        <v xml:space="preserve">CT071356                      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29.89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0</v>
      </c>
      <c r="AR157" s="3">
        <v>0</v>
      </c>
      <c r="AS157" s="3">
        <v>0</v>
      </c>
      <c r="AT157" s="3"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0</v>
      </c>
      <c r="AZ157" s="3">
        <v>0</v>
      </c>
      <c r="BA157" s="3">
        <v>0</v>
      </c>
      <c r="BB157" s="3">
        <v>0</v>
      </c>
      <c r="BC157" s="3">
        <v>0</v>
      </c>
      <c r="BD157" s="3">
        <v>0</v>
      </c>
      <c r="BE157" s="3">
        <v>0</v>
      </c>
      <c r="BF157" s="3">
        <v>0</v>
      </c>
      <c r="BG157" s="3">
        <v>0</v>
      </c>
      <c r="BH157" s="3">
        <v>1</v>
      </c>
      <c r="BI157" s="3">
        <v>2.6</v>
      </c>
      <c r="BJ157" s="3">
        <v>7.1</v>
      </c>
      <c r="BK157" s="3">
        <v>8</v>
      </c>
      <c r="BL157" s="3">
        <v>119.34</v>
      </c>
      <c r="BM157" s="3">
        <v>17.899999999999999</v>
      </c>
      <c r="BN157" s="3">
        <v>137.24</v>
      </c>
      <c r="BO157" s="3">
        <v>137.24</v>
      </c>
      <c r="BQ157" s="3" t="s">
        <v>655</v>
      </c>
      <c r="BR157" s="3" t="s">
        <v>84</v>
      </c>
      <c r="BS157" s="4">
        <v>44581</v>
      </c>
      <c r="BT157" s="5">
        <v>0.52013888888888882</v>
      </c>
      <c r="BU157" s="3" t="s">
        <v>656</v>
      </c>
      <c r="BV157" s="3" t="s">
        <v>103</v>
      </c>
      <c r="BY157" s="3">
        <v>35270.400000000001</v>
      </c>
      <c r="CA157" s="3" t="s">
        <v>657</v>
      </c>
      <c r="CC157" s="3" t="s">
        <v>195</v>
      </c>
      <c r="CD157" s="3">
        <v>182</v>
      </c>
      <c r="CE157" s="3" t="s">
        <v>86</v>
      </c>
      <c r="CF157" s="4">
        <v>44581</v>
      </c>
      <c r="CI157" s="3">
        <v>2</v>
      </c>
      <c r="CJ157" s="3">
        <v>2</v>
      </c>
      <c r="CK157" s="3">
        <v>41</v>
      </c>
      <c r="CL157" s="3" t="s">
        <v>87</v>
      </c>
    </row>
    <row r="158" spans="1:90" x14ac:dyDescent="0.2">
      <c r="A158" s="3" t="s">
        <v>72</v>
      </c>
      <c r="B158" s="3" t="s">
        <v>73</v>
      </c>
      <c r="C158" s="3" t="s">
        <v>74</v>
      </c>
      <c r="E158" s="3" t="str">
        <f>"GAB2007778"</f>
        <v>GAB2007778</v>
      </c>
      <c r="F158" s="4">
        <v>44579</v>
      </c>
      <c r="G158" s="3">
        <v>202207</v>
      </c>
      <c r="H158" s="3" t="s">
        <v>75</v>
      </c>
      <c r="I158" s="3" t="s">
        <v>76</v>
      </c>
      <c r="J158" s="3" t="s">
        <v>77</v>
      </c>
      <c r="K158" s="3" t="s">
        <v>78</v>
      </c>
      <c r="L158" s="3" t="s">
        <v>177</v>
      </c>
      <c r="M158" s="3" t="s">
        <v>178</v>
      </c>
      <c r="N158" s="3" t="s">
        <v>179</v>
      </c>
      <c r="O158" s="3" t="s">
        <v>82</v>
      </c>
      <c r="P158" s="3" t="str">
        <f>"CT071390                      "</f>
        <v xml:space="preserve">CT071390                      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33.590000000000003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0</v>
      </c>
      <c r="AR158" s="3"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  <c r="AZ158" s="3">
        <v>0</v>
      </c>
      <c r="BA158" s="3">
        <v>0</v>
      </c>
      <c r="BB158" s="3">
        <v>0</v>
      </c>
      <c r="BC158" s="3">
        <v>0</v>
      </c>
      <c r="BD158" s="3">
        <v>0</v>
      </c>
      <c r="BE158" s="3">
        <v>0</v>
      </c>
      <c r="BF158" s="3">
        <v>0</v>
      </c>
      <c r="BG158" s="3">
        <v>0</v>
      </c>
      <c r="BH158" s="3">
        <v>4</v>
      </c>
      <c r="BI158" s="3">
        <v>5.7</v>
      </c>
      <c r="BJ158" s="3">
        <v>17.7</v>
      </c>
      <c r="BK158" s="3">
        <v>18</v>
      </c>
      <c r="BL158" s="3">
        <v>133.44999999999999</v>
      </c>
      <c r="BM158" s="3">
        <v>20.02</v>
      </c>
      <c r="BN158" s="3">
        <v>153.47</v>
      </c>
      <c r="BO158" s="3">
        <v>153.47</v>
      </c>
      <c r="BQ158" s="3" t="s">
        <v>180</v>
      </c>
      <c r="BR158" s="3" t="s">
        <v>84</v>
      </c>
      <c r="BS158" s="4">
        <v>44582</v>
      </c>
      <c r="BT158" s="5">
        <v>0.51944444444444449</v>
      </c>
      <c r="BU158" s="3" t="s">
        <v>658</v>
      </c>
      <c r="BV158" s="3" t="s">
        <v>103</v>
      </c>
      <c r="BY158" s="3">
        <v>88489.71</v>
      </c>
      <c r="CA158" s="3" t="s">
        <v>182</v>
      </c>
      <c r="CC158" s="3" t="s">
        <v>178</v>
      </c>
      <c r="CD158" s="3">
        <v>3610</v>
      </c>
      <c r="CE158" s="3" t="s">
        <v>86</v>
      </c>
      <c r="CF158" s="4">
        <v>44585</v>
      </c>
      <c r="CI158" s="3">
        <v>3</v>
      </c>
      <c r="CJ158" s="3">
        <v>3</v>
      </c>
      <c r="CK158" s="3">
        <v>41</v>
      </c>
      <c r="CL158" s="3" t="s">
        <v>87</v>
      </c>
    </row>
    <row r="159" spans="1:90" x14ac:dyDescent="0.2">
      <c r="A159" s="3" t="s">
        <v>72</v>
      </c>
      <c r="B159" s="3" t="s">
        <v>73</v>
      </c>
      <c r="C159" s="3" t="s">
        <v>74</v>
      </c>
      <c r="E159" s="3" t="str">
        <f>"GAB2007805"</f>
        <v>GAB2007805</v>
      </c>
      <c r="F159" s="4">
        <v>44579</v>
      </c>
      <c r="G159" s="3">
        <v>202207</v>
      </c>
      <c r="H159" s="3" t="s">
        <v>75</v>
      </c>
      <c r="I159" s="3" t="s">
        <v>76</v>
      </c>
      <c r="J159" s="3" t="s">
        <v>77</v>
      </c>
      <c r="K159" s="3" t="s">
        <v>78</v>
      </c>
      <c r="L159" s="3" t="s">
        <v>162</v>
      </c>
      <c r="M159" s="3" t="s">
        <v>163</v>
      </c>
      <c r="N159" s="3" t="s">
        <v>164</v>
      </c>
      <c r="O159" s="3" t="s">
        <v>112</v>
      </c>
      <c r="P159" s="3" t="str">
        <f>"CT071421                      "</f>
        <v xml:space="preserve">CT071421                      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29.95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  <c r="AQ159" s="3">
        <v>0</v>
      </c>
      <c r="AR159" s="3">
        <v>0</v>
      </c>
      <c r="AS159" s="3">
        <v>0</v>
      </c>
      <c r="AT159" s="3">
        <v>0</v>
      </c>
      <c r="AU159" s="3">
        <v>0</v>
      </c>
      <c r="AV159" s="3">
        <v>0</v>
      </c>
      <c r="AW159" s="3">
        <v>0</v>
      </c>
      <c r="AX159" s="3">
        <v>0</v>
      </c>
      <c r="AY159" s="3">
        <v>0</v>
      </c>
      <c r="AZ159" s="3">
        <v>0</v>
      </c>
      <c r="BA159" s="3">
        <v>0</v>
      </c>
      <c r="BB159" s="3">
        <v>0</v>
      </c>
      <c r="BC159" s="3">
        <v>0</v>
      </c>
      <c r="BD159" s="3">
        <v>0</v>
      </c>
      <c r="BE159" s="3">
        <v>0</v>
      </c>
      <c r="BF159" s="3">
        <v>0</v>
      </c>
      <c r="BG159" s="3">
        <v>0</v>
      </c>
      <c r="BH159" s="3">
        <v>1</v>
      </c>
      <c r="BI159" s="3">
        <v>1</v>
      </c>
      <c r="BJ159" s="3">
        <v>1.7</v>
      </c>
      <c r="BK159" s="3">
        <v>2</v>
      </c>
      <c r="BL159" s="3">
        <v>114.31</v>
      </c>
      <c r="BM159" s="3">
        <v>17.149999999999999</v>
      </c>
      <c r="BN159" s="3">
        <v>131.46</v>
      </c>
      <c r="BO159" s="3">
        <v>131.46</v>
      </c>
      <c r="BQ159" s="3" t="s">
        <v>165</v>
      </c>
      <c r="BR159" s="3" t="s">
        <v>84</v>
      </c>
      <c r="BS159" s="4">
        <v>44581</v>
      </c>
      <c r="BT159" s="5">
        <v>0.41597222222222219</v>
      </c>
      <c r="BU159" s="3" t="s">
        <v>659</v>
      </c>
      <c r="BV159" s="3" t="s">
        <v>103</v>
      </c>
      <c r="BY159" s="3">
        <v>8448</v>
      </c>
      <c r="BZ159" s="3" t="s">
        <v>124</v>
      </c>
      <c r="CA159" s="3" t="s">
        <v>295</v>
      </c>
      <c r="CC159" s="3" t="s">
        <v>163</v>
      </c>
      <c r="CD159" s="3">
        <v>9700</v>
      </c>
      <c r="CE159" s="3" t="s">
        <v>291</v>
      </c>
      <c r="CF159" s="4">
        <v>44581</v>
      </c>
      <c r="CI159" s="3">
        <v>2</v>
      </c>
      <c r="CJ159" s="3">
        <v>2</v>
      </c>
      <c r="CK159" s="3">
        <v>23</v>
      </c>
      <c r="CL159" s="3" t="s">
        <v>87</v>
      </c>
    </row>
    <row r="160" spans="1:90" x14ac:dyDescent="0.2">
      <c r="A160" s="3" t="s">
        <v>72</v>
      </c>
      <c r="B160" s="3" t="s">
        <v>73</v>
      </c>
      <c r="C160" s="3" t="s">
        <v>74</v>
      </c>
      <c r="E160" s="3" t="str">
        <f>"GAB2007789"</f>
        <v>GAB2007789</v>
      </c>
      <c r="F160" s="4">
        <v>44579</v>
      </c>
      <c r="G160" s="3">
        <v>202207</v>
      </c>
      <c r="H160" s="3" t="s">
        <v>75</v>
      </c>
      <c r="I160" s="3" t="s">
        <v>76</v>
      </c>
      <c r="J160" s="3" t="s">
        <v>77</v>
      </c>
      <c r="K160" s="3" t="s">
        <v>78</v>
      </c>
      <c r="L160" s="3" t="s">
        <v>371</v>
      </c>
      <c r="M160" s="3" t="s">
        <v>372</v>
      </c>
      <c r="N160" s="3" t="s">
        <v>616</v>
      </c>
      <c r="O160" s="3" t="s">
        <v>82</v>
      </c>
      <c r="P160" s="3" t="str">
        <f>"CT071396                      "</f>
        <v xml:space="preserve">CT071396                      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44.31</v>
      </c>
      <c r="AL160" s="3">
        <v>0</v>
      </c>
      <c r="AM160" s="3">
        <v>0</v>
      </c>
      <c r="AN160" s="3">
        <v>0</v>
      </c>
      <c r="AO160" s="3">
        <v>0</v>
      </c>
      <c r="AP160" s="3">
        <v>0</v>
      </c>
      <c r="AQ160" s="3">
        <v>0</v>
      </c>
      <c r="AR160" s="3">
        <v>0</v>
      </c>
      <c r="AS160" s="3">
        <v>0</v>
      </c>
      <c r="AT160" s="3">
        <v>0</v>
      </c>
      <c r="AU160" s="3">
        <v>0</v>
      </c>
      <c r="AV160" s="3">
        <v>0</v>
      </c>
      <c r="AW160" s="3">
        <v>0</v>
      </c>
      <c r="AX160" s="3">
        <v>0</v>
      </c>
      <c r="AY160" s="3">
        <v>0</v>
      </c>
      <c r="AZ160" s="3">
        <v>0</v>
      </c>
      <c r="BA160" s="3">
        <v>0</v>
      </c>
      <c r="BB160" s="3">
        <v>0</v>
      </c>
      <c r="BC160" s="3">
        <v>0</v>
      </c>
      <c r="BD160" s="3">
        <v>0</v>
      </c>
      <c r="BE160" s="3">
        <v>0</v>
      </c>
      <c r="BF160" s="3">
        <v>0</v>
      </c>
      <c r="BG160" s="3">
        <v>0</v>
      </c>
      <c r="BH160" s="3">
        <v>2</v>
      </c>
      <c r="BI160" s="3">
        <v>6.7</v>
      </c>
      <c r="BJ160" s="3">
        <v>15.8</v>
      </c>
      <c r="BK160" s="3">
        <v>16</v>
      </c>
      <c r="BL160" s="3">
        <v>174.38</v>
      </c>
      <c r="BM160" s="3">
        <v>26.16</v>
      </c>
      <c r="BN160" s="3">
        <v>200.54</v>
      </c>
      <c r="BO160" s="3">
        <v>200.54</v>
      </c>
      <c r="BQ160" s="3" t="s">
        <v>190</v>
      </c>
      <c r="BR160" s="3" t="s">
        <v>84</v>
      </c>
      <c r="BS160" s="4">
        <v>44582</v>
      </c>
      <c r="BT160" s="5">
        <v>0.46736111111111112</v>
      </c>
      <c r="BU160" s="3" t="s">
        <v>617</v>
      </c>
      <c r="BV160" s="3" t="s">
        <v>103</v>
      </c>
      <c r="BY160" s="3">
        <v>78969.649999999994</v>
      </c>
      <c r="CA160" s="3" t="s">
        <v>660</v>
      </c>
      <c r="CC160" s="3" t="s">
        <v>372</v>
      </c>
      <c r="CD160" s="3">
        <v>850</v>
      </c>
      <c r="CE160" s="3" t="s">
        <v>86</v>
      </c>
      <c r="CF160" s="4">
        <v>44583</v>
      </c>
      <c r="CI160" s="3">
        <v>2</v>
      </c>
      <c r="CJ160" s="3">
        <v>3</v>
      </c>
      <c r="CK160" s="3">
        <v>43</v>
      </c>
      <c r="CL160" s="3" t="s">
        <v>87</v>
      </c>
    </row>
    <row r="161" spans="1:90" x14ac:dyDescent="0.2">
      <c r="A161" s="3" t="s">
        <v>72</v>
      </c>
      <c r="B161" s="3" t="s">
        <v>73</v>
      </c>
      <c r="C161" s="3" t="s">
        <v>74</v>
      </c>
      <c r="E161" s="3" t="str">
        <f>"GAB2007788"</f>
        <v>GAB2007788</v>
      </c>
      <c r="F161" s="4">
        <v>44579</v>
      </c>
      <c r="G161" s="3">
        <v>202207</v>
      </c>
      <c r="H161" s="3" t="s">
        <v>75</v>
      </c>
      <c r="I161" s="3" t="s">
        <v>76</v>
      </c>
      <c r="J161" s="3" t="s">
        <v>77</v>
      </c>
      <c r="K161" s="3" t="s">
        <v>78</v>
      </c>
      <c r="L161" s="3" t="s">
        <v>661</v>
      </c>
      <c r="M161" s="3" t="s">
        <v>662</v>
      </c>
      <c r="N161" s="3" t="s">
        <v>663</v>
      </c>
      <c r="O161" s="3" t="s">
        <v>82</v>
      </c>
      <c r="P161" s="3" t="str">
        <f>"CT071339                      "</f>
        <v xml:space="preserve">CT071339                      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42.16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  <c r="AQ161" s="3">
        <v>0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v>0</v>
      </c>
      <c r="BA161" s="3">
        <v>0</v>
      </c>
      <c r="BB161" s="3">
        <v>0</v>
      </c>
      <c r="BC161" s="3">
        <v>0</v>
      </c>
      <c r="BD161" s="3">
        <v>0</v>
      </c>
      <c r="BE161" s="3">
        <v>0</v>
      </c>
      <c r="BF161" s="3">
        <v>0</v>
      </c>
      <c r="BG161" s="3">
        <v>0</v>
      </c>
      <c r="BH161" s="3">
        <v>1</v>
      </c>
      <c r="BI161" s="3">
        <v>2.8</v>
      </c>
      <c r="BJ161" s="3">
        <v>6.4</v>
      </c>
      <c r="BK161" s="3">
        <v>7</v>
      </c>
      <c r="BL161" s="3">
        <v>166.16</v>
      </c>
      <c r="BM161" s="3">
        <v>24.92</v>
      </c>
      <c r="BN161" s="3">
        <v>191.08</v>
      </c>
      <c r="BO161" s="3">
        <v>191.08</v>
      </c>
      <c r="BQ161" s="3" t="s">
        <v>622</v>
      </c>
      <c r="BR161" s="3" t="s">
        <v>84</v>
      </c>
      <c r="BS161" s="4">
        <v>44588</v>
      </c>
      <c r="BT161" s="5">
        <v>0.85625000000000007</v>
      </c>
      <c r="BU161" s="3" t="s">
        <v>664</v>
      </c>
      <c r="BV161" s="3" t="s">
        <v>87</v>
      </c>
      <c r="BY161" s="3">
        <v>31771.07</v>
      </c>
      <c r="CA161" s="3" t="s">
        <v>665</v>
      </c>
      <c r="CC161" s="3" t="s">
        <v>662</v>
      </c>
      <c r="CD161" s="3">
        <v>8365</v>
      </c>
      <c r="CE161" s="3" t="s">
        <v>86</v>
      </c>
      <c r="CF161" s="4">
        <v>44590</v>
      </c>
      <c r="CI161" s="3">
        <v>7</v>
      </c>
      <c r="CJ161" s="3">
        <v>7</v>
      </c>
      <c r="CK161" s="3">
        <v>43</v>
      </c>
      <c r="CL161" s="3" t="s">
        <v>87</v>
      </c>
    </row>
    <row r="162" spans="1:90" x14ac:dyDescent="0.2">
      <c r="A162" s="3" t="s">
        <v>72</v>
      </c>
      <c r="B162" s="3" t="s">
        <v>73</v>
      </c>
      <c r="C162" s="3" t="s">
        <v>74</v>
      </c>
      <c r="E162" s="3" t="str">
        <f>"GAB2007785"</f>
        <v>GAB2007785</v>
      </c>
      <c r="F162" s="4">
        <v>44579</v>
      </c>
      <c r="G162" s="3">
        <v>202207</v>
      </c>
      <c r="H162" s="3" t="s">
        <v>75</v>
      </c>
      <c r="I162" s="3" t="s">
        <v>76</v>
      </c>
      <c r="J162" s="3" t="s">
        <v>77</v>
      </c>
      <c r="K162" s="3" t="s">
        <v>78</v>
      </c>
      <c r="L162" s="3" t="s">
        <v>116</v>
      </c>
      <c r="M162" s="3" t="s">
        <v>117</v>
      </c>
      <c r="N162" s="3" t="s">
        <v>666</v>
      </c>
      <c r="O162" s="3" t="s">
        <v>82</v>
      </c>
      <c r="P162" s="3" t="str">
        <f>"CT071412                      "</f>
        <v xml:space="preserve">CT071412                      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29.89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  <c r="AQ162" s="3">
        <v>0</v>
      </c>
      <c r="AR162" s="3">
        <v>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  <c r="BA162" s="3">
        <v>0</v>
      </c>
      <c r="BB162" s="3">
        <v>0</v>
      </c>
      <c r="BC162" s="3">
        <v>0</v>
      </c>
      <c r="BD162" s="3">
        <v>0</v>
      </c>
      <c r="BE162" s="3">
        <v>0</v>
      </c>
      <c r="BF162" s="3">
        <v>0</v>
      </c>
      <c r="BG162" s="3">
        <v>0</v>
      </c>
      <c r="BH162" s="3">
        <v>1</v>
      </c>
      <c r="BI162" s="3">
        <v>0.7</v>
      </c>
      <c r="BJ162" s="3">
        <v>1.8</v>
      </c>
      <c r="BK162" s="3">
        <v>2</v>
      </c>
      <c r="BL162" s="3">
        <v>119.34</v>
      </c>
      <c r="BM162" s="3">
        <v>17.899999999999999</v>
      </c>
      <c r="BN162" s="3">
        <v>137.24</v>
      </c>
      <c r="BO162" s="3">
        <v>137.24</v>
      </c>
      <c r="BQ162" s="3" t="s">
        <v>667</v>
      </c>
      <c r="BR162" s="3" t="s">
        <v>84</v>
      </c>
      <c r="BS162" s="4">
        <v>44581</v>
      </c>
      <c r="BT162" s="5">
        <v>0.43402777777777773</v>
      </c>
      <c r="BU162" s="3" t="s">
        <v>668</v>
      </c>
      <c r="BV162" s="3" t="s">
        <v>103</v>
      </c>
      <c r="BY162" s="3">
        <v>8886.24</v>
      </c>
      <c r="CA162" s="3" t="s">
        <v>669</v>
      </c>
      <c r="CC162" s="3" t="s">
        <v>117</v>
      </c>
      <c r="CD162" s="3">
        <v>1684</v>
      </c>
      <c r="CE162" s="3" t="s">
        <v>86</v>
      </c>
      <c r="CF162" s="4">
        <v>44582</v>
      </c>
      <c r="CI162" s="3">
        <v>2</v>
      </c>
      <c r="CJ162" s="3">
        <v>2</v>
      </c>
      <c r="CK162" s="3">
        <v>41</v>
      </c>
      <c r="CL162" s="3" t="s">
        <v>87</v>
      </c>
    </row>
    <row r="163" spans="1:90" x14ac:dyDescent="0.2">
      <c r="A163" s="3" t="s">
        <v>72</v>
      </c>
      <c r="B163" s="3" t="s">
        <v>73</v>
      </c>
      <c r="C163" s="3" t="s">
        <v>74</v>
      </c>
      <c r="E163" s="3" t="str">
        <f>"GAB2007790"</f>
        <v>GAB2007790</v>
      </c>
      <c r="F163" s="4">
        <v>44579</v>
      </c>
      <c r="G163" s="3">
        <v>202207</v>
      </c>
      <c r="H163" s="3" t="s">
        <v>75</v>
      </c>
      <c r="I163" s="3" t="s">
        <v>76</v>
      </c>
      <c r="J163" s="3" t="s">
        <v>77</v>
      </c>
      <c r="K163" s="3" t="s">
        <v>78</v>
      </c>
      <c r="L163" s="3" t="s">
        <v>172</v>
      </c>
      <c r="M163" s="3" t="s">
        <v>173</v>
      </c>
      <c r="N163" s="3" t="s">
        <v>613</v>
      </c>
      <c r="O163" s="3" t="s">
        <v>82</v>
      </c>
      <c r="P163" s="3" t="str">
        <f>"CT071387                      "</f>
        <v xml:space="preserve">CT071387                      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42.16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3">
        <v>0</v>
      </c>
      <c r="AR163" s="3">
        <v>0</v>
      </c>
      <c r="AS163" s="3">
        <v>0</v>
      </c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>
        <v>0</v>
      </c>
      <c r="AZ163" s="3">
        <v>0</v>
      </c>
      <c r="BA163" s="3">
        <v>0</v>
      </c>
      <c r="BB163" s="3">
        <v>0</v>
      </c>
      <c r="BC163" s="3">
        <v>0</v>
      </c>
      <c r="BD163" s="3">
        <v>0</v>
      </c>
      <c r="BE163" s="3">
        <v>0</v>
      </c>
      <c r="BF163" s="3">
        <v>0</v>
      </c>
      <c r="BG163" s="3">
        <v>0</v>
      </c>
      <c r="BH163" s="3">
        <v>1</v>
      </c>
      <c r="BI163" s="3">
        <v>0.1</v>
      </c>
      <c r="BJ163" s="3">
        <v>3.1</v>
      </c>
      <c r="BK163" s="3">
        <v>4</v>
      </c>
      <c r="BL163" s="3">
        <v>166.16</v>
      </c>
      <c r="BM163" s="3">
        <v>24.92</v>
      </c>
      <c r="BN163" s="3">
        <v>191.08</v>
      </c>
      <c r="BO163" s="3">
        <v>191.08</v>
      </c>
      <c r="BQ163" s="3" t="s">
        <v>614</v>
      </c>
      <c r="BR163" s="3" t="s">
        <v>84</v>
      </c>
      <c r="BS163" s="4">
        <v>44581</v>
      </c>
      <c r="BT163" s="5">
        <v>0.35000000000000003</v>
      </c>
      <c r="BU163" s="3" t="s">
        <v>670</v>
      </c>
      <c r="BV163" s="3" t="s">
        <v>103</v>
      </c>
      <c r="BY163" s="3">
        <v>15540.53</v>
      </c>
      <c r="CA163" s="3" t="s">
        <v>671</v>
      </c>
      <c r="CC163" s="3" t="s">
        <v>173</v>
      </c>
      <c r="CD163" s="3">
        <v>1039</v>
      </c>
      <c r="CE163" s="3" t="s">
        <v>86</v>
      </c>
      <c r="CF163" s="4">
        <v>44581</v>
      </c>
      <c r="CI163" s="3">
        <v>2</v>
      </c>
      <c r="CJ163" s="3">
        <v>2</v>
      </c>
      <c r="CK163" s="3">
        <v>43</v>
      </c>
      <c r="CL163" s="3" t="s">
        <v>87</v>
      </c>
    </row>
    <row r="164" spans="1:90" x14ac:dyDescent="0.2">
      <c r="A164" s="3" t="s">
        <v>72</v>
      </c>
      <c r="B164" s="3" t="s">
        <v>73</v>
      </c>
      <c r="C164" s="3" t="s">
        <v>74</v>
      </c>
      <c r="E164" s="3" t="str">
        <f>"GAB2007787"</f>
        <v>GAB2007787</v>
      </c>
      <c r="F164" s="4">
        <v>44579</v>
      </c>
      <c r="G164" s="3">
        <v>202207</v>
      </c>
      <c r="H164" s="3" t="s">
        <v>75</v>
      </c>
      <c r="I164" s="3" t="s">
        <v>76</v>
      </c>
      <c r="J164" s="3" t="s">
        <v>77</v>
      </c>
      <c r="K164" s="3" t="s">
        <v>78</v>
      </c>
      <c r="L164" s="3" t="s">
        <v>672</v>
      </c>
      <c r="M164" s="3" t="s">
        <v>673</v>
      </c>
      <c r="N164" s="3" t="s">
        <v>674</v>
      </c>
      <c r="O164" s="3" t="s">
        <v>82</v>
      </c>
      <c r="P164" s="3" t="str">
        <f>"CT071361                      "</f>
        <v xml:space="preserve">CT071361                      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33.01</v>
      </c>
      <c r="AL164" s="3">
        <v>0</v>
      </c>
      <c r="AM164" s="3">
        <v>0</v>
      </c>
      <c r="AN164" s="3">
        <v>0</v>
      </c>
      <c r="AO164" s="3">
        <v>0</v>
      </c>
      <c r="AP164" s="3">
        <v>0</v>
      </c>
      <c r="AQ164" s="3">
        <v>0</v>
      </c>
      <c r="AR164" s="3">
        <v>0</v>
      </c>
      <c r="AS164" s="3">
        <v>0</v>
      </c>
      <c r="AT164" s="3">
        <v>0</v>
      </c>
      <c r="AU164" s="3">
        <v>0</v>
      </c>
      <c r="AV164" s="3">
        <v>0</v>
      </c>
      <c r="AW164" s="3">
        <v>0</v>
      </c>
      <c r="AX164" s="3">
        <v>0</v>
      </c>
      <c r="AY164" s="3">
        <v>0</v>
      </c>
      <c r="AZ164" s="3">
        <v>0</v>
      </c>
      <c r="BA164" s="3">
        <v>0</v>
      </c>
      <c r="BB164" s="3">
        <v>0</v>
      </c>
      <c r="BC164" s="3">
        <v>0</v>
      </c>
      <c r="BD164" s="3">
        <v>0</v>
      </c>
      <c r="BE164" s="3">
        <v>0</v>
      </c>
      <c r="BF164" s="3">
        <v>0</v>
      </c>
      <c r="BG164" s="3">
        <v>0</v>
      </c>
      <c r="BH164" s="3">
        <v>1</v>
      </c>
      <c r="BI164" s="3">
        <v>1</v>
      </c>
      <c r="BJ164" s="3">
        <v>1.9</v>
      </c>
      <c r="BK164" s="3">
        <v>2</v>
      </c>
      <c r="BL164" s="3">
        <v>131.25</v>
      </c>
      <c r="BM164" s="3">
        <v>19.690000000000001</v>
      </c>
      <c r="BN164" s="3">
        <v>150.94</v>
      </c>
      <c r="BO164" s="3">
        <v>150.94</v>
      </c>
      <c r="BQ164" s="3" t="s">
        <v>675</v>
      </c>
      <c r="BR164" s="3" t="s">
        <v>84</v>
      </c>
      <c r="BS164" s="4">
        <v>44580</v>
      </c>
      <c r="BT164" s="5">
        <v>0.53402777777777777</v>
      </c>
      <c r="BU164" s="3" t="s">
        <v>676</v>
      </c>
      <c r="BV164" s="3" t="s">
        <v>103</v>
      </c>
      <c r="BY164" s="3">
        <v>9470.52</v>
      </c>
      <c r="CA164" s="3" t="s">
        <v>677</v>
      </c>
      <c r="CC164" s="3" t="s">
        <v>673</v>
      </c>
      <c r="CD164" s="3">
        <v>6850</v>
      </c>
      <c r="CE164" s="3" t="s">
        <v>86</v>
      </c>
      <c r="CF164" s="4">
        <v>44582</v>
      </c>
      <c r="CI164" s="3">
        <v>0</v>
      </c>
      <c r="CJ164" s="3">
        <v>0</v>
      </c>
      <c r="CK164" s="3">
        <v>44</v>
      </c>
      <c r="CL164" s="3" t="s">
        <v>87</v>
      </c>
    </row>
    <row r="165" spans="1:90" x14ac:dyDescent="0.2">
      <c r="A165" s="3" t="s">
        <v>72</v>
      </c>
      <c r="B165" s="3" t="s">
        <v>73</v>
      </c>
      <c r="C165" s="3" t="s">
        <v>74</v>
      </c>
      <c r="E165" s="3" t="str">
        <f>"GAB2007780"</f>
        <v>GAB2007780</v>
      </c>
      <c r="F165" s="4">
        <v>44579</v>
      </c>
      <c r="G165" s="3">
        <v>202207</v>
      </c>
      <c r="H165" s="3" t="s">
        <v>75</v>
      </c>
      <c r="I165" s="3" t="s">
        <v>76</v>
      </c>
      <c r="J165" s="3" t="s">
        <v>77</v>
      </c>
      <c r="K165" s="3" t="s">
        <v>78</v>
      </c>
      <c r="L165" s="3" t="s">
        <v>281</v>
      </c>
      <c r="M165" s="3" t="s">
        <v>282</v>
      </c>
      <c r="N165" s="3" t="s">
        <v>283</v>
      </c>
      <c r="O165" s="3" t="s">
        <v>112</v>
      </c>
      <c r="P165" s="3" t="str">
        <f>"CT071401                      "</f>
        <v xml:space="preserve">CT071401                      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63.76</v>
      </c>
      <c r="AL165" s="3">
        <v>0</v>
      </c>
      <c r="AM165" s="3">
        <v>0</v>
      </c>
      <c r="AN165" s="3">
        <v>0</v>
      </c>
      <c r="AO165" s="3">
        <v>0</v>
      </c>
      <c r="AP165" s="3">
        <v>0</v>
      </c>
      <c r="AQ165" s="3">
        <v>0</v>
      </c>
      <c r="AR165" s="3">
        <v>0</v>
      </c>
      <c r="AS165" s="3">
        <v>0</v>
      </c>
      <c r="AT165" s="3">
        <v>0</v>
      </c>
      <c r="AU165" s="3">
        <v>0</v>
      </c>
      <c r="AV165" s="3">
        <v>0</v>
      </c>
      <c r="AW165" s="3">
        <v>0</v>
      </c>
      <c r="AX165" s="3">
        <v>0</v>
      </c>
      <c r="AY165" s="3">
        <v>0</v>
      </c>
      <c r="AZ165" s="3">
        <v>0</v>
      </c>
      <c r="BA165" s="3">
        <v>0</v>
      </c>
      <c r="BB165" s="3">
        <v>0</v>
      </c>
      <c r="BC165" s="3">
        <v>0</v>
      </c>
      <c r="BD165" s="3">
        <v>0</v>
      </c>
      <c r="BE165" s="3">
        <v>0</v>
      </c>
      <c r="BF165" s="3">
        <v>0</v>
      </c>
      <c r="BG165" s="3">
        <v>0</v>
      </c>
      <c r="BH165" s="3">
        <v>1</v>
      </c>
      <c r="BI165" s="3">
        <v>0.1</v>
      </c>
      <c r="BJ165" s="3">
        <v>4.5</v>
      </c>
      <c r="BK165" s="3">
        <v>4.5</v>
      </c>
      <c r="BL165" s="3">
        <v>243.37</v>
      </c>
      <c r="BM165" s="3">
        <v>36.51</v>
      </c>
      <c r="BN165" s="3">
        <v>279.88</v>
      </c>
      <c r="BO165" s="3">
        <v>279.88</v>
      </c>
      <c r="BQ165" s="3" t="s">
        <v>678</v>
      </c>
      <c r="BR165" s="3" t="s">
        <v>84</v>
      </c>
      <c r="BS165" s="4">
        <v>44580</v>
      </c>
      <c r="BT165" s="5">
        <v>0.57638888888888895</v>
      </c>
      <c r="BU165" s="3" t="s">
        <v>679</v>
      </c>
      <c r="BV165" s="3" t="s">
        <v>103</v>
      </c>
      <c r="BY165" s="3">
        <v>22539.79</v>
      </c>
      <c r="BZ165" s="3" t="s">
        <v>124</v>
      </c>
      <c r="CA165" s="3" t="s">
        <v>680</v>
      </c>
      <c r="CC165" s="3" t="s">
        <v>282</v>
      </c>
      <c r="CD165" s="3">
        <v>555</v>
      </c>
      <c r="CE165" s="3" t="s">
        <v>125</v>
      </c>
      <c r="CF165" s="4">
        <v>44581</v>
      </c>
      <c r="CI165" s="3">
        <v>1</v>
      </c>
      <c r="CJ165" s="3">
        <v>1</v>
      </c>
      <c r="CK165" s="3">
        <v>23</v>
      </c>
      <c r="CL165" s="3" t="s">
        <v>87</v>
      </c>
    </row>
    <row r="166" spans="1:90" x14ac:dyDescent="0.2">
      <c r="A166" s="3" t="s">
        <v>72</v>
      </c>
      <c r="B166" s="3" t="s">
        <v>73</v>
      </c>
      <c r="C166" s="3" t="s">
        <v>74</v>
      </c>
      <c r="E166" s="3" t="str">
        <f>"GAB2007803"</f>
        <v>GAB2007803</v>
      </c>
      <c r="F166" s="4">
        <v>44579</v>
      </c>
      <c r="G166" s="3">
        <v>202207</v>
      </c>
      <c r="H166" s="3" t="s">
        <v>75</v>
      </c>
      <c r="I166" s="3" t="s">
        <v>76</v>
      </c>
      <c r="J166" s="3" t="s">
        <v>77</v>
      </c>
      <c r="K166" s="3" t="s">
        <v>78</v>
      </c>
      <c r="L166" s="3" t="s">
        <v>92</v>
      </c>
      <c r="M166" s="3" t="s">
        <v>93</v>
      </c>
      <c r="N166" s="3" t="s">
        <v>144</v>
      </c>
      <c r="O166" s="3" t="s">
        <v>82</v>
      </c>
      <c r="P166" s="3" t="str">
        <f>"CT071354                      "</f>
        <v xml:space="preserve">CT071354                      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29.89</v>
      </c>
      <c r="AL166" s="3">
        <v>0</v>
      </c>
      <c r="AM166" s="3">
        <v>0</v>
      </c>
      <c r="AN166" s="3">
        <v>0</v>
      </c>
      <c r="AO166" s="3">
        <v>0</v>
      </c>
      <c r="AP166" s="3">
        <v>0</v>
      </c>
      <c r="AQ166" s="3">
        <v>0</v>
      </c>
      <c r="AR166" s="3">
        <v>0</v>
      </c>
      <c r="AS166" s="3">
        <v>0</v>
      </c>
      <c r="AT166" s="3">
        <v>0</v>
      </c>
      <c r="AU166" s="3">
        <v>0</v>
      </c>
      <c r="AV166" s="3">
        <v>0</v>
      </c>
      <c r="AW166" s="3">
        <v>0</v>
      </c>
      <c r="AX166" s="3">
        <v>0</v>
      </c>
      <c r="AY166" s="3">
        <v>0</v>
      </c>
      <c r="AZ166" s="3">
        <v>0</v>
      </c>
      <c r="BA166" s="3">
        <v>0</v>
      </c>
      <c r="BB166" s="3">
        <v>0</v>
      </c>
      <c r="BC166" s="3">
        <v>0</v>
      </c>
      <c r="BD166" s="3">
        <v>0</v>
      </c>
      <c r="BE166" s="3">
        <v>0</v>
      </c>
      <c r="BF166" s="3">
        <v>0</v>
      </c>
      <c r="BG166" s="3">
        <v>0</v>
      </c>
      <c r="BH166" s="3">
        <v>1</v>
      </c>
      <c r="BI166" s="3">
        <v>0.1</v>
      </c>
      <c r="BJ166" s="3">
        <v>2.6</v>
      </c>
      <c r="BK166" s="3">
        <v>3</v>
      </c>
      <c r="BL166" s="3">
        <v>119.34</v>
      </c>
      <c r="BM166" s="3">
        <v>17.899999999999999</v>
      </c>
      <c r="BN166" s="3">
        <v>137.24</v>
      </c>
      <c r="BO166" s="3">
        <v>137.24</v>
      </c>
      <c r="BQ166" s="3" t="s">
        <v>354</v>
      </c>
      <c r="BR166" s="3" t="s">
        <v>84</v>
      </c>
      <c r="BS166" s="4">
        <v>44581</v>
      </c>
      <c r="BT166" s="5">
        <v>0.41805555555555557</v>
      </c>
      <c r="BU166" s="3" t="s">
        <v>529</v>
      </c>
      <c r="BV166" s="3" t="s">
        <v>103</v>
      </c>
      <c r="BY166" s="3">
        <v>13072</v>
      </c>
      <c r="CA166" s="3" t="s">
        <v>451</v>
      </c>
      <c r="CC166" s="3" t="s">
        <v>93</v>
      </c>
      <c r="CD166" s="3">
        <v>157</v>
      </c>
      <c r="CE166" s="3" t="s">
        <v>86</v>
      </c>
      <c r="CF166" s="4">
        <v>44581</v>
      </c>
      <c r="CI166" s="3">
        <v>2</v>
      </c>
      <c r="CJ166" s="3">
        <v>2</v>
      </c>
      <c r="CK166" s="3">
        <v>41</v>
      </c>
      <c r="CL166" s="3" t="s">
        <v>87</v>
      </c>
    </row>
    <row r="167" spans="1:90" x14ac:dyDescent="0.2">
      <c r="A167" s="3" t="s">
        <v>72</v>
      </c>
      <c r="B167" s="3" t="s">
        <v>73</v>
      </c>
      <c r="C167" s="3" t="s">
        <v>74</v>
      </c>
      <c r="E167" s="3" t="str">
        <f>"GAB2007781"</f>
        <v>GAB2007781</v>
      </c>
      <c r="F167" s="4">
        <v>44579</v>
      </c>
      <c r="G167" s="3">
        <v>202207</v>
      </c>
      <c r="H167" s="3" t="s">
        <v>75</v>
      </c>
      <c r="I167" s="3" t="s">
        <v>76</v>
      </c>
      <c r="J167" s="3" t="s">
        <v>77</v>
      </c>
      <c r="K167" s="3" t="s">
        <v>78</v>
      </c>
      <c r="L167" s="3" t="s">
        <v>105</v>
      </c>
      <c r="M167" s="3" t="s">
        <v>106</v>
      </c>
      <c r="N167" s="3" t="s">
        <v>681</v>
      </c>
      <c r="O167" s="3" t="s">
        <v>112</v>
      </c>
      <c r="P167" s="3" t="str">
        <f>"006593                        "</f>
        <v xml:space="preserve">006593                        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23.18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15</v>
      </c>
      <c r="AR167" s="3">
        <v>0</v>
      </c>
      <c r="AS167" s="3">
        <v>0</v>
      </c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  <c r="AZ167" s="3">
        <v>0</v>
      </c>
      <c r="BA167" s="3">
        <v>0</v>
      </c>
      <c r="BB167" s="3">
        <v>0</v>
      </c>
      <c r="BC167" s="3">
        <v>0</v>
      </c>
      <c r="BD167" s="3">
        <v>0</v>
      </c>
      <c r="BE167" s="3">
        <v>0</v>
      </c>
      <c r="BF167" s="3">
        <v>0</v>
      </c>
      <c r="BG167" s="3">
        <v>0</v>
      </c>
      <c r="BH167" s="3">
        <v>1</v>
      </c>
      <c r="BI167" s="3">
        <v>0.2</v>
      </c>
      <c r="BJ167" s="3">
        <v>3</v>
      </c>
      <c r="BK167" s="3">
        <v>3</v>
      </c>
      <c r="BL167" s="3">
        <v>103.48</v>
      </c>
      <c r="BM167" s="3">
        <v>15.52</v>
      </c>
      <c r="BN167" s="3">
        <v>119</v>
      </c>
      <c r="BO167" s="3">
        <v>119</v>
      </c>
      <c r="BQ167" s="3" t="s">
        <v>682</v>
      </c>
      <c r="BR167" s="3" t="s">
        <v>84</v>
      </c>
      <c r="BS167" s="4">
        <v>44580</v>
      </c>
      <c r="BT167" s="5">
        <v>0.28055555555555556</v>
      </c>
      <c r="BU167" s="3" t="s">
        <v>683</v>
      </c>
      <c r="BV167" s="3" t="s">
        <v>103</v>
      </c>
      <c r="BY167" s="3">
        <v>15108.1</v>
      </c>
      <c r="BZ167" s="3" t="s">
        <v>114</v>
      </c>
      <c r="CA167" s="3" t="s">
        <v>684</v>
      </c>
      <c r="CC167" s="3" t="s">
        <v>106</v>
      </c>
      <c r="CD167" s="3">
        <v>2000</v>
      </c>
      <c r="CE167" s="3" t="s">
        <v>193</v>
      </c>
      <c r="CF167" s="4">
        <v>44580</v>
      </c>
      <c r="CI167" s="3">
        <v>1</v>
      </c>
      <c r="CJ167" s="3">
        <v>1</v>
      </c>
      <c r="CK167" s="3">
        <v>21</v>
      </c>
      <c r="CL167" s="3" t="s">
        <v>87</v>
      </c>
    </row>
    <row r="168" spans="1:90" x14ac:dyDescent="0.2">
      <c r="A168" s="3" t="s">
        <v>72</v>
      </c>
      <c r="B168" s="3" t="s">
        <v>73</v>
      </c>
      <c r="C168" s="3" t="s">
        <v>74</v>
      </c>
      <c r="E168" s="3" t="str">
        <f>"GAB2007795"</f>
        <v>GAB2007795</v>
      </c>
      <c r="F168" s="4">
        <v>44579</v>
      </c>
      <c r="G168" s="3">
        <v>202207</v>
      </c>
      <c r="H168" s="3" t="s">
        <v>75</v>
      </c>
      <c r="I168" s="3" t="s">
        <v>76</v>
      </c>
      <c r="J168" s="3" t="s">
        <v>77</v>
      </c>
      <c r="K168" s="3" t="s">
        <v>78</v>
      </c>
      <c r="L168" s="3" t="s">
        <v>105</v>
      </c>
      <c r="M168" s="3" t="s">
        <v>106</v>
      </c>
      <c r="N168" s="3" t="s">
        <v>685</v>
      </c>
      <c r="O168" s="3" t="s">
        <v>82</v>
      </c>
      <c r="P168" s="3" t="str">
        <f>"CT071222                      "</f>
        <v xml:space="preserve">CT071222                      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64.38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  <c r="AQ168" s="3">
        <v>0</v>
      </c>
      <c r="AR168" s="3">
        <v>0</v>
      </c>
      <c r="AS168" s="3">
        <v>0</v>
      </c>
      <c r="AT168" s="3">
        <v>0</v>
      </c>
      <c r="AU168" s="3">
        <v>0</v>
      </c>
      <c r="AV168" s="3">
        <v>0</v>
      </c>
      <c r="AW168" s="3">
        <v>0</v>
      </c>
      <c r="AX168" s="3">
        <v>0</v>
      </c>
      <c r="AY168" s="3">
        <v>0</v>
      </c>
      <c r="AZ168" s="3">
        <v>0</v>
      </c>
      <c r="BA168" s="3">
        <v>0</v>
      </c>
      <c r="BB168" s="3">
        <v>0</v>
      </c>
      <c r="BC168" s="3">
        <v>0</v>
      </c>
      <c r="BD168" s="3">
        <v>0</v>
      </c>
      <c r="BE168" s="3">
        <v>0</v>
      </c>
      <c r="BF168" s="3">
        <v>0</v>
      </c>
      <c r="BG168" s="3">
        <v>0</v>
      </c>
      <c r="BH168" s="3">
        <v>3</v>
      </c>
      <c r="BI168" s="3">
        <v>17.899999999999999</v>
      </c>
      <c r="BJ168" s="3">
        <v>42.3</v>
      </c>
      <c r="BK168" s="3">
        <v>43</v>
      </c>
      <c r="BL168" s="3">
        <v>250.99</v>
      </c>
      <c r="BM168" s="3">
        <v>37.65</v>
      </c>
      <c r="BN168" s="3">
        <v>288.64</v>
      </c>
      <c r="BO168" s="3">
        <v>288.64</v>
      </c>
      <c r="BQ168" s="3" t="s">
        <v>686</v>
      </c>
      <c r="BR168" s="3" t="s">
        <v>84</v>
      </c>
      <c r="BS168" s="4">
        <v>44585</v>
      </c>
      <c r="BT168" s="5">
        <v>0.46527777777777773</v>
      </c>
      <c r="BU168" s="3" t="s">
        <v>687</v>
      </c>
      <c r="BV168" s="3" t="s">
        <v>87</v>
      </c>
      <c r="BW168" s="3" t="s">
        <v>347</v>
      </c>
      <c r="BX168" s="3" t="s">
        <v>688</v>
      </c>
      <c r="BY168" s="3">
        <v>211597.38</v>
      </c>
      <c r="CA168" s="3" t="s">
        <v>689</v>
      </c>
      <c r="CC168" s="3" t="s">
        <v>106</v>
      </c>
      <c r="CD168" s="3">
        <v>1803</v>
      </c>
      <c r="CE168" s="3" t="s">
        <v>86</v>
      </c>
      <c r="CF168" s="4">
        <v>44585</v>
      </c>
      <c r="CI168" s="3">
        <v>2</v>
      </c>
      <c r="CJ168" s="3">
        <v>4</v>
      </c>
      <c r="CK168" s="3">
        <v>41</v>
      </c>
      <c r="CL168" s="3" t="s">
        <v>87</v>
      </c>
    </row>
    <row r="169" spans="1:90" x14ac:dyDescent="0.2">
      <c r="A169" s="3" t="s">
        <v>72</v>
      </c>
      <c r="B169" s="3" t="s">
        <v>73</v>
      </c>
      <c r="C169" s="3" t="s">
        <v>74</v>
      </c>
      <c r="E169" s="3" t="str">
        <f>"GAB2007794"</f>
        <v>GAB2007794</v>
      </c>
      <c r="F169" s="4">
        <v>44579</v>
      </c>
      <c r="G169" s="3">
        <v>202207</v>
      </c>
      <c r="H169" s="3" t="s">
        <v>75</v>
      </c>
      <c r="I169" s="3" t="s">
        <v>76</v>
      </c>
      <c r="J169" s="3" t="s">
        <v>77</v>
      </c>
      <c r="K169" s="3" t="s">
        <v>78</v>
      </c>
      <c r="L169" s="3" t="s">
        <v>109</v>
      </c>
      <c r="M169" s="3" t="s">
        <v>110</v>
      </c>
      <c r="N169" s="3" t="s">
        <v>690</v>
      </c>
      <c r="O169" s="3" t="s">
        <v>82</v>
      </c>
      <c r="P169" s="3" t="str">
        <f>"CT071415                      "</f>
        <v xml:space="preserve">CT071415                      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42.16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  <c r="AQ169" s="3">
        <v>0</v>
      </c>
      <c r="AR169" s="3">
        <v>0</v>
      </c>
      <c r="AS169" s="3">
        <v>0</v>
      </c>
      <c r="AT169" s="3">
        <v>0</v>
      </c>
      <c r="AU169" s="3">
        <v>0</v>
      </c>
      <c r="AV169" s="3">
        <v>0</v>
      </c>
      <c r="AW169" s="3">
        <v>0</v>
      </c>
      <c r="AX169" s="3">
        <v>0</v>
      </c>
      <c r="AY169" s="3">
        <v>0</v>
      </c>
      <c r="AZ169" s="3">
        <v>0</v>
      </c>
      <c r="BA169" s="3">
        <v>0</v>
      </c>
      <c r="BB169" s="3">
        <v>0</v>
      </c>
      <c r="BC169" s="3">
        <v>0</v>
      </c>
      <c r="BD169" s="3">
        <v>0</v>
      </c>
      <c r="BE169" s="3">
        <v>0</v>
      </c>
      <c r="BF169" s="3">
        <v>0</v>
      </c>
      <c r="BG169" s="3">
        <v>0</v>
      </c>
      <c r="BH169" s="3">
        <v>1</v>
      </c>
      <c r="BI169" s="3">
        <v>5.4</v>
      </c>
      <c r="BJ169" s="3">
        <v>12.9</v>
      </c>
      <c r="BK169" s="3">
        <v>13</v>
      </c>
      <c r="BL169" s="3">
        <v>166.16</v>
      </c>
      <c r="BM169" s="3">
        <v>24.92</v>
      </c>
      <c r="BN169" s="3">
        <v>191.08</v>
      </c>
      <c r="BO169" s="3">
        <v>191.08</v>
      </c>
      <c r="BQ169" s="3" t="s">
        <v>691</v>
      </c>
      <c r="BR169" s="3" t="s">
        <v>84</v>
      </c>
      <c r="BS169" s="4">
        <v>44581</v>
      </c>
      <c r="BT169" s="5">
        <v>0.53333333333333333</v>
      </c>
      <c r="BU169" s="3" t="s">
        <v>692</v>
      </c>
      <c r="BV169" s="3" t="s">
        <v>103</v>
      </c>
      <c r="BY169" s="3">
        <v>64439.6</v>
      </c>
      <c r="CA169" s="3" t="s">
        <v>693</v>
      </c>
      <c r="CC169" s="3" t="s">
        <v>110</v>
      </c>
      <c r="CD169" s="3">
        <v>2745</v>
      </c>
      <c r="CE169" s="3" t="s">
        <v>86</v>
      </c>
      <c r="CF169" s="4">
        <v>44582</v>
      </c>
      <c r="CI169" s="3">
        <v>2</v>
      </c>
      <c r="CJ169" s="3">
        <v>2</v>
      </c>
      <c r="CK169" s="3">
        <v>43</v>
      </c>
      <c r="CL169" s="3" t="s">
        <v>87</v>
      </c>
    </row>
    <row r="170" spans="1:90" x14ac:dyDescent="0.2">
      <c r="A170" s="3" t="s">
        <v>72</v>
      </c>
      <c r="B170" s="3" t="s">
        <v>73</v>
      </c>
      <c r="C170" s="3" t="s">
        <v>74</v>
      </c>
      <c r="E170" s="3" t="str">
        <f>"GAB2007793"</f>
        <v>GAB2007793</v>
      </c>
      <c r="F170" s="4">
        <v>44579</v>
      </c>
      <c r="G170" s="3">
        <v>202207</v>
      </c>
      <c r="H170" s="3" t="s">
        <v>75</v>
      </c>
      <c r="I170" s="3" t="s">
        <v>76</v>
      </c>
      <c r="J170" s="3" t="s">
        <v>77</v>
      </c>
      <c r="K170" s="3" t="s">
        <v>78</v>
      </c>
      <c r="L170" s="3" t="s">
        <v>252</v>
      </c>
      <c r="M170" s="3" t="s">
        <v>253</v>
      </c>
      <c r="N170" s="3" t="s">
        <v>586</v>
      </c>
      <c r="O170" s="3" t="s">
        <v>82</v>
      </c>
      <c r="P170" s="3" t="str">
        <f>"CT071404                      "</f>
        <v xml:space="preserve">CT071404                      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42.16</v>
      </c>
      <c r="AL170" s="3">
        <v>0</v>
      </c>
      <c r="AM170" s="3">
        <v>0</v>
      </c>
      <c r="AN170" s="3">
        <v>0</v>
      </c>
      <c r="AO170" s="3">
        <v>0</v>
      </c>
      <c r="AP170" s="3">
        <v>0</v>
      </c>
      <c r="AQ170" s="3">
        <v>0</v>
      </c>
      <c r="AR170" s="3">
        <v>0</v>
      </c>
      <c r="AS170" s="3">
        <v>0</v>
      </c>
      <c r="AT170" s="3">
        <v>0</v>
      </c>
      <c r="AU170" s="3">
        <v>0</v>
      </c>
      <c r="AV170" s="3">
        <v>0</v>
      </c>
      <c r="AW170" s="3">
        <v>0</v>
      </c>
      <c r="AX170" s="3">
        <v>0</v>
      </c>
      <c r="AY170" s="3">
        <v>0</v>
      </c>
      <c r="AZ170" s="3">
        <v>0</v>
      </c>
      <c r="BA170" s="3">
        <v>0</v>
      </c>
      <c r="BB170" s="3">
        <v>0</v>
      </c>
      <c r="BC170" s="3">
        <v>0</v>
      </c>
      <c r="BD170" s="3">
        <v>0</v>
      </c>
      <c r="BE170" s="3">
        <v>0</v>
      </c>
      <c r="BF170" s="3">
        <v>0</v>
      </c>
      <c r="BG170" s="3">
        <v>0</v>
      </c>
      <c r="BH170" s="3">
        <v>2</v>
      </c>
      <c r="BI170" s="3">
        <v>3.1</v>
      </c>
      <c r="BJ170" s="3">
        <v>12.6</v>
      </c>
      <c r="BK170" s="3">
        <v>13</v>
      </c>
      <c r="BL170" s="3">
        <v>166.16</v>
      </c>
      <c r="BM170" s="3">
        <v>24.92</v>
      </c>
      <c r="BN170" s="3">
        <v>191.08</v>
      </c>
      <c r="BO170" s="3">
        <v>191.08</v>
      </c>
      <c r="BQ170" s="3" t="s">
        <v>694</v>
      </c>
      <c r="BR170" s="3" t="s">
        <v>84</v>
      </c>
      <c r="BS170" s="4">
        <v>44581</v>
      </c>
      <c r="BT170" s="5">
        <v>0.4465277777777778</v>
      </c>
      <c r="BU170" s="3" t="s">
        <v>695</v>
      </c>
      <c r="BV170" s="3" t="s">
        <v>103</v>
      </c>
      <c r="BY170" s="3">
        <v>62939.8</v>
      </c>
      <c r="CA170" s="3" t="s">
        <v>259</v>
      </c>
      <c r="CC170" s="3" t="s">
        <v>253</v>
      </c>
      <c r="CD170" s="3">
        <v>9459</v>
      </c>
      <c r="CE170" s="3" t="s">
        <v>86</v>
      </c>
      <c r="CF170" s="4">
        <v>44581</v>
      </c>
      <c r="CI170" s="3">
        <v>3</v>
      </c>
      <c r="CJ170" s="3">
        <v>2</v>
      </c>
      <c r="CK170" s="3">
        <v>43</v>
      </c>
      <c r="CL170" s="3" t="s">
        <v>87</v>
      </c>
    </row>
    <row r="171" spans="1:90" x14ac:dyDescent="0.2">
      <c r="A171" s="3" t="s">
        <v>72</v>
      </c>
      <c r="B171" s="3" t="s">
        <v>73</v>
      </c>
      <c r="C171" s="3" t="s">
        <v>74</v>
      </c>
      <c r="E171" s="3" t="str">
        <f>"GAB2007792"</f>
        <v>GAB2007792</v>
      </c>
      <c r="F171" s="4">
        <v>44579</v>
      </c>
      <c r="G171" s="3">
        <v>202207</v>
      </c>
      <c r="H171" s="3" t="s">
        <v>75</v>
      </c>
      <c r="I171" s="3" t="s">
        <v>76</v>
      </c>
      <c r="J171" s="3" t="s">
        <v>77</v>
      </c>
      <c r="K171" s="3" t="s">
        <v>78</v>
      </c>
      <c r="L171" s="3" t="s">
        <v>79</v>
      </c>
      <c r="M171" s="3" t="s">
        <v>80</v>
      </c>
      <c r="N171" s="3" t="s">
        <v>81</v>
      </c>
      <c r="O171" s="3" t="s">
        <v>82</v>
      </c>
      <c r="P171" s="3" t="str">
        <f>"CT071414                      "</f>
        <v xml:space="preserve">CT071414                      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114.89</v>
      </c>
      <c r="AL171" s="3">
        <v>0</v>
      </c>
      <c r="AM171" s="3">
        <v>0</v>
      </c>
      <c r="AN171" s="3">
        <v>0</v>
      </c>
      <c r="AO171" s="3">
        <v>0</v>
      </c>
      <c r="AP171" s="3">
        <v>0</v>
      </c>
      <c r="AQ171" s="3">
        <v>0</v>
      </c>
      <c r="AR171" s="3">
        <v>0</v>
      </c>
      <c r="AS171" s="3">
        <v>0</v>
      </c>
      <c r="AT171" s="3">
        <v>0</v>
      </c>
      <c r="AU171" s="3">
        <v>0</v>
      </c>
      <c r="AV171" s="3">
        <v>0</v>
      </c>
      <c r="AW171" s="3">
        <v>0</v>
      </c>
      <c r="AX171" s="3">
        <v>0</v>
      </c>
      <c r="AY171" s="3">
        <v>0</v>
      </c>
      <c r="AZ171" s="3">
        <v>0</v>
      </c>
      <c r="BA171" s="3">
        <v>0</v>
      </c>
      <c r="BB171" s="3">
        <v>0</v>
      </c>
      <c r="BC171" s="3">
        <v>0</v>
      </c>
      <c r="BD171" s="3">
        <v>0</v>
      </c>
      <c r="BE171" s="3">
        <v>0</v>
      </c>
      <c r="BF171" s="3">
        <v>0</v>
      </c>
      <c r="BG171" s="3">
        <v>0</v>
      </c>
      <c r="BH171" s="3">
        <v>6</v>
      </c>
      <c r="BI171" s="3">
        <v>23.6</v>
      </c>
      <c r="BJ171" s="3">
        <v>83.7</v>
      </c>
      <c r="BK171" s="3">
        <v>84</v>
      </c>
      <c r="BL171" s="3">
        <v>443.77</v>
      </c>
      <c r="BM171" s="3">
        <v>66.569999999999993</v>
      </c>
      <c r="BN171" s="3">
        <v>510.34</v>
      </c>
      <c r="BO171" s="3">
        <v>510.34</v>
      </c>
      <c r="BQ171" s="3" t="s">
        <v>83</v>
      </c>
      <c r="BR171" s="3" t="s">
        <v>84</v>
      </c>
      <c r="BS171" s="4">
        <v>44581</v>
      </c>
      <c r="BT171" s="5">
        <v>0.44305555555555554</v>
      </c>
      <c r="BU171" s="3" t="s">
        <v>696</v>
      </c>
      <c r="BV171" s="3" t="s">
        <v>103</v>
      </c>
      <c r="BY171" s="3">
        <v>418720.05</v>
      </c>
      <c r="CA171" s="3" t="s">
        <v>364</v>
      </c>
      <c r="CC171" s="3" t="s">
        <v>80</v>
      </c>
      <c r="CD171" s="3">
        <v>700</v>
      </c>
      <c r="CE171" s="3" t="s">
        <v>86</v>
      </c>
      <c r="CF171" s="4">
        <v>44581</v>
      </c>
      <c r="CI171" s="3">
        <v>3</v>
      </c>
      <c r="CJ171" s="3">
        <v>2</v>
      </c>
      <c r="CK171" s="3">
        <v>41</v>
      </c>
      <c r="CL171" s="3" t="s">
        <v>87</v>
      </c>
    </row>
    <row r="172" spans="1:90" x14ac:dyDescent="0.2">
      <c r="A172" s="3" t="s">
        <v>72</v>
      </c>
      <c r="B172" s="3" t="s">
        <v>73</v>
      </c>
      <c r="C172" s="3" t="s">
        <v>74</v>
      </c>
      <c r="E172" s="3" t="str">
        <f>"GAB2007796"</f>
        <v>GAB2007796</v>
      </c>
      <c r="F172" s="4">
        <v>44579</v>
      </c>
      <c r="G172" s="3">
        <v>202207</v>
      </c>
      <c r="H172" s="3" t="s">
        <v>75</v>
      </c>
      <c r="I172" s="3" t="s">
        <v>76</v>
      </c>
      <c r="J172" s="3" t="s">
        <v>77</v>
      </c>
      <c r="K172" s="3" t="s">
        <v>78</v>
      </c>
      <c r="L172" s="3" t="s">
        <v>92</v>
      </c>
      <c r="M172" s="3" t="s">
        <v>93</v>
      </c>
      <c r="N172" s="3" t="s">
        <v>96</v>
      </c>
      <c r="O172" s="3" t="s">
        <v>82</v>
      </c>
      <c r="P172" s="3" t="str">
        <f>"CT071419                      "</f>
        <v xml:space="preserve">CT071419                      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29.89</v>
      </c>
      <c r="AL172" s="3">
        <v>0</v>
      </c>
      <c r="AM172" s="3">
        <v>0</v>
      </c>
      <c r="AN172" s="3">
        <v>0</v>
      </c>
      <c r="AO172" s="3">
        <v>0</v>
      </c>
      <c r="AP172" s="3">
        <v>0</v>
      </c>
      <c r="AQ172" s="3">
        <v>0</v>
      </c>
      <c r="AR172" s="3">
        <v>0</v>
      </c>
      <c r="AS172" s="3">
        <v>0</v>
      </c>
      <c r="AT172" s="3">
        <v>0</v>
      </c>
      <c r="AU172" s="3">
        <v>0</v>
      </c>
      <c r="AV172" s="3">
        <v>0</v>
      </c>
      <c r="AW172" s="3">
        <v>0</v>
      </c>
      <c r="AX172" s="3">
        <v>0</v>
      </c>
      <c r="AY172" s="3">
        <v>0</v>
      </c>
      <c r="AZ172" s="3">
        <v>0</v>
      </c>
      <c r="BA172" s="3">
        <v>0</v>
      </c>
      <c r="BB172" s="3">
        <v>0</v>
      </c>
      <c r="BC172" s="3">
        <v>0</v>
      </c>
      <c r="BD172" s="3">
        <v>0</v>
      </c>
      <c r="BE172" s="3">
        <v>0</v>
      </c>
      <c r="BF172" s="3">
        <v>0</v>
      </c>
      <c r="BG172" s="3">
        <v>0</v>
      </c>
      <c r="BH172" s="3">
        <v>1</v>
      </c>
      <c r="BI172" s="3">
        <v>0.6</v>
      </c>
      <c r="BJ172" s="3">
        <v>2</v>
      </c>
      <c r="BK172" s="3">
        <v>2</v>
      </c>
      <c r="BL172" s="3">
        <v>119.34</v>
      </c>
      <c r="BM172" s="3">
        <v>17.899999999999999</v>
      </c>
      <c r="BN172" s="3">
        <v>137.24</v>
      </c>
      <c r="BO172" s="3">
        <v>137.24</v>
      </c>
      <c r="BQ172" s="3" t="s">
        <v>97</v>
      </c>
      <c r="BR172" s="3" t="s">
        <v>84</v>
      </c>
      <c r="BS172" s="4">
        <v>44581</v>
      </c>
      <c r="BT172" s="5">
        <v>0.47916666666666669</v>
      </c>
      <c r="BU172" s="3" t="s">
        <v>697</v>
      </c>
      <c r="BV172" s="3" t="s">
        <v>103</v>
      </c>
      <c r="BY172" s="3">
        <v>9832.7999999999993</v>
      </c>
      <c r="CA172" s="3" t="s">
        <v>640</v>
      </c>
      <c r="CC172" s="3" t="s">
        <v>93</v>
      </c>
      <c r="CD172" s="3">
        <v>157</v>
      </c>
      <c r="CE172" s="3" t="s">
        <v>86</v>
      </c>
      <c r="CF172" s="4">
        <v>44581</v>
      </c>
      <c r="CI172" s="3">
        <v>2</v>
      </c>
      <c r="CJ172" s="3">
        <v>2</v>
      </c>
      <c r="CK172" s="3">
        <v>41</v>
      </c>
      <c r="CL172" s="3" t="s">
        <v>87</v>
      </c>
    </row>
    <row r="173" spans="1:90" x14ac:dyDescent="0.2">
      <c r="A173" s="3" t="s">
        <v>72</v>
      </c>
      <c r="B173" s="3" t="s">
        <v>73</v>
      </c>
      <c r="C173" s="3" t="s">
        <v>74</v>
      </c>
      <c r="E173" s="3" t="str">
        <f>"GAB2007797"</f>
        <v>GAB2007797</v>
      </c>
      <c r="F173" s="4">
        <v>44579</v>
      </c>
      <c r="G173" s="3">
        <v>202207</v>
      </c>
      <c r="H173" s="3" t="s">
        <v>75</v>
      </c>
      <c r="I173" s="3" t="s">
        <v>76</v>
      </c>
      <c r="J173" s="3" t="s">
        <v>77</v>
      </c>
      <c r="K173" s="3" t="s">
        <v>78</v>
      </c>
      <c r="L173" s="3" t="s">
        <v>79</v>
      </c>
      <c r="M173" s="3" t="s">
        <v>80</v>
      </c>
      <c r="N173" s="3" t="s">
        <v>474</v>
      </c>
      <c r="O173" s="3" t="s">
        <v>82</v>
      </c>
      <c r="P173" s="3" t="str">
        <f>"CT071309                      "</f>
        <v xml:space="preserve">CT071309                      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64.38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3">
        <v>0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3">
        <v>0</v>
      </c>
      <c r="BA173" s="3">
        <v>0</v>
      </c>
      <c r="BB173" s="3">
        <v>0</v>
      </c>
      <c r="BC173" s="3">
        <v>0</v>
      </c>
      <c r="BD173" s="3">
        <v>0</v>
      </c>
      <c r="BE173" s="3">
        <v>0</v>
      </c>
      <c r="BF173" s="3">
        <v>0</v>
      </c>
      <c r="BG173" s="3">
        <v>0</v>
      </c>
      <c r="BH173" s="3">
        <v>3</v>
      </c>
      <c r="BI173" s="3">
        <v>16.899999999999999</v>
      </c>
      <c r="BJ173" s="3">
        <v>42.6</v>
      </c>
      <c r="BK173" s="3">
        <v>43</v>
      </c>
      <c r="BL173" s="3">
        <v>250.99</v>
      </c>
      <c r="BM173" s="3">
        <v>37.65</v>
      </c>
      <c r="BN173" s="3">
        <v>288.64</v>
      </c>
      <c r="BO173" s="3">
        <v>288.64</v>
      </c>
      <c r="BQ173" s="3" t="s">
        <v>475</v>
      </c>
      <c r="BR173" s="3" t="s">
        <v>84</v>
      </c>
      <c r="BS173" s="4">
        <v>44585</v>
      </c>
      <c r="BT173" s="5">
        <v>0.37847222222222227</v>
      </c>
      <c r="BU173" s="3" t="s">
        <v>698</v>
      </c>
      <c r="BV173" s="3" t="s">
        <v>87</v>
      </c>
      <c r="BY173" s="3">
        <v>213031.16</v>
      </c>
      <c r="CA173" s="3" t="s">
        <v>376</v>
      </c>
      <c r="CC173" s="3" t="s">
        <v>80</v>
      </c>
      <c r="CD173" s="3">
        <v>699</v>
      </c>
      <c r="CE173" s="3" t="s">
        <v>86</v>
      </c>
      <c r="CF173" s="4">
        <v>44585</v>
      </c>
      <c r="CI173" s="3">
        <v>3</v>
      </c>
      <c r="CJ173" s="3">
        <v>4</v>
      </c>
      <c r="CK173" s="3">
        <v>41</v>
      </c>
      <c r="CL173" s="3" t="s">
        <v>87</v>
      </c>
    </row>
    <row r="174" spans="1:90" x14ac:dyDescent="0.2">
      <c r="A174" s="3" t="s">
        <v>72</v>
      </c>
      <c r="B174" s="3" t="s">
        <v>73</v>
      </c>
      <c r="C174" s="3" t="s">
        <v>74</v>
      </c>
      <c r="E174" s="3" t="str">
        <f>"GAB2007786"</f>
        <v>GAB2007786</v>
      </c>
      <c r="F174" s="4">
        <v>44579</v>
      </c>
      <c r="G174" s="3">
        <v>202207</v>
      </c>
      <c r="H174" s="3" t="s">
        <v>75</v>
      </c>
      <c r="I174" s="3" t="s">
        <v>76</v>
      </c>
      <c r="J174" s="3" t="s">
        <v>77</v>
      </c>
      <c r="K174" s="3" t="s">
        <v>78</v>
      </c>
      <c r="L174" s="3" t="s">
        <v>217</v>
      </c>
      <c r="M174" s="3" t="s">
        <v>218</v>
      </c>
      <c r="N174" s="3" t="s">
        <v>442</v>
      </c>
      <c r="O174" s="3" t="s">
        <v>112</v>
      </c>
      <c r="P174" s="3" t="str">
        <f>"CT071410                      "</f>
        <v xml:space="preserve">CT071410                      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36.71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3">
        <v>15</v>
      </c>
      <c r="AR174" s="3">
        <v>0</v>
      </c>
      <c r="AS174" s="3">
        <v>0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v>0</v>
      </c>
      <c r="BE174" s="3">
        <v>0</v>
      </c>
      <c r="BF174" s="3">
        <v>0</v>
      </c>
      <c r="BG174" s="3">
        <v>0</v>
      </c>
      <c r="BH174" s="3">
        <v>1</v>
      </c>
      <c r="BI174" s="3">
        <v>0.1</v>
      </c>
      <c r="BJ174" s="3">
        <v>2.4</v>
      </c>
      <c r="BK174" s="3">
        <v>2.5</v>
      </c>
      <c r="BL174" s="3">
        <v>155.12</v>
      </c>
      <c r="BM174" s="3">
        <v>23.27</v>
      </c>
      <c r="BN174" s="3">
        <v>178.39</v>
      </c>
      <c r="BO174" s="3">
        <v>178.39</v>
      </c>
      <c r="BQ174" s="3" t="s">
        <v>443</v>
      </c>
      <c r="BR174" s="3" t="s">
        <v>84</v>
      </c>
      <c r="BS174" s="4">
        <v>44580</v>
      </c>
      <c r="BT174" s="5">
        <v>0.62361111111111112</v>
      </c>
      <c r="BU174" s="3" t="s">
        <v>699</v>
      </c>
      <c r="BV174" s="3" t="s">
        <v>87</v>
      </c>
      <c r="BW174" s="3" t="s">
        <v>334</v>
      </c>
      <c r="BX174" s="3" t="s">
        <v>700</v>
      </c>
      <c r="BY174" s="3">
        <v>11827.2</v>
      </c>
      <c r="BZ174" s="3" t="s">
        <v>114</v>
      </c>
      <c r="CA174" s="3" t="s">
        <v>222</v>
      </c>
      <c r="CC174" s="3" t="s">
        <v>218</v>
      </c>
      <c r="CD174" s="3">
        <v>250</v>
      </c>
      <c r="CE174" s="3" t="s">
        <v>125</v>
      </c>
      <c r="CF174" s="4">
        <v>44580</v>
      </c>
      <c r="CI174" s="3">
        <v>1</v>
      </c>
      <c r="CJ174" s="3">
        <v>1</v>
      </c>
      <c r="CK174" s="3">
        <v>23</v>
      </c>
      <c r="CL174" s="3" t="s">
        <v>87</v>
      </c>
    </row>
    <row r="175" spans="1:90" x14ac:dyDescent="0.2">
      <c r="A175" s="3" t="s">
        <v>72</v>
      </c>
      <c r="B175" s="3" t="s">
        <v>73</v>
      </c>
      <c r="C175" s="3" t="s">
        <v>74</v>
      </c>
      <c r="E175" s="3" t="str">
        <f>"GAB2007801"</f>
        <v>GAB2007801</v>
      </c>
      <c r="F175" s="4">
        <v>44579</v>
      </c>
      <c r="G175" s="3">
        <v>202207</v>
      </c>
      <c r="H175" s="3" t="s">
        <v>75</v>
      </c>
      <c r="I175" s="3" t="s">
        <v>76</v>
      </c>
      <c r="J175" s="3" t="s">
        <v>77</v>
      </c>
      <c r="K175" s="3" t="s">
        <v>78</v>
      </c>
      <c r="L175" s="3" t="s">
        <v>701</v>
      </c>
      <c r="M175" s="3" t="s">
        <v>702</v>
      </c>
      <c r="N175" s="3" t="s">
        <v>703</v>
      </c>
      <c r="O175" s="3" t="s">
        <v>112</v>
      </c>
      <c r="P175" s="3" t="str">
        <f>"006601                        "</f>
        <v xml:space="preserve">006601                        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36.71</v>
      </c>
      <c r="AL175" s="3">
        <v>0</v>
      </c>
      <c r="AM175" s="3">
        <v>0</v>
      </c>
      <c r="AN175" s="3">
        <v>0</v>
      </c>
      <c r="AO175" s="3">
        <v>0</v>
      </c>
      <c r="AP175" s="3">
        <v>0</v>
      </c>
      <c r="AQ175" s="3">
        <v>0</v>
      </c>
      <c r="AR175" s="3">
        <v>0</v>
      </c>
      <c r="AS175" s="3">
        <v>0</v>
      </c>
      <c r="AT175" s="3">
        <v>0</v>
      </c>
      <c r="AU175" s="3">
        <v>0</v>
      </c>
      <c r="AV175" s="3">
        <v>0</v>
      </c>
      <c r="AW175" s="3">
        <v>0</v>
      </c>
      <c r="AX175" s="3">
        <v>0</v>
      </c>
      <c r="AY175" s="3">
        <v>0</v>
      </c>
      <c r="AZ175" s="3">
        <v>0</v>
      </c>
      <c r="BA175" s="3">
        <v>0</v>
      </c>
      <c r="BB175" s="3">
        <v>0</v>
      </c>
      <c r="BC175" s="3">
        <v>0</v>
      </c>
      <c r="BD175" s="3">
        <v>0</v>
      </c>
      <c r="BE175" s="3">
        <v>0</v>
      </c>
      <c r="BF175" s="3">
        <v>0</v>
      </c>
      <c r="BG175" s="3">
        <v>0</v>
      </c>
      <c r="BH175" s="3">
        <v>1</v>
      </c>
      <c r="BI175" s="3">
        <v>0.1</v>
      </c>
      <c r="BJ175" s="3">
        <v>2.4</v>
      </c>
      <c r="BK175" s="3">
        <v>2.5</v>
      </c>
      <c r="BL175" s="3">
        <v>140.12</v>
      </c>
      <c r="BM175" s="3">
        <v>21.02</v>
      </c>
      <c r="BN175" s="3">
        <v>161.13999999999999</v>
      </c>
      <c r="BO175" s="3">
        <v>161.13999999999999</v>
      </c>
      <c r="BQ175" s="3" t="s">
        <v>704</v>
      </c>
      <c r="BR175" s="3" t="s">
        <v>84</v>
      </c>
      <c r="BS175" s="4">
        <v>44581</v>
      </c>
      <c r="BT175" s="5">
        <v>0.43055555555555558</v>
      </c>
      <c r="BU175" s="3" t="s">
        <v>705</v>
      </c>
      <c r="BV175" s="3" t="s">
        <v>87</v>
      </c>
      <c r="BW175" s="3" t="s">
        <v>257</v>
      </c>
      <c r="BX175" s="3" t="s">
        <v>706</v>
      </c>
      <c r="BY175" s="3">
        <v>11893.2</v>
      </c>
      <c r="BZ175" s="3" t="s">
        <v>124</v>
      </c>
      <c r="CA175" s="3" t="s">
        <v>707</v>
      </c>
      <c r="CC175" s="3" t="s">
        <v>702</v>
      </c>
      <c r="CD175" s="3">
        <v>1438</v>
      </c>
      <c r="CE175" s="3" t="s">
        <v>125</v>
      </c>
      <c r="CF175" s="4">
        <v>44582</v>
      </c>
      <c r="CI175" s="3">
        <v>1</v>
      </c>
      <c r="CJ175" s="3">
        <v>2</v>
      </c>
      <c r="CK175" s="3">
        <v>23</v>
      </c>
      <c r="CL175" s="3" t="s">
        <v>87</v>
      </c>
    </row>
    <row r="176" spans="1:90" x14ac:dyDescent="0.2">
      <c r="A176" s="3" t="s">
        <v>72</v>
      </c>
      <c r="B176" s="3" t="s">
        <v>73</v>
      </c>
      <c r="C176" s="3" t="s">
        <v>74</v>
      </c>
      <c r="E176" s="3" t="str">
        <f>"GAB2007779"</f>
        <v>GAB2007779</v>
      </c>
      <c r="F176" s="4">
        <v>44579</v>
      </c>
      <c r="G176" s="3">
        <v>202207</v>
      </c>
      <c r="H176" s="3" t="s">
        <v>75</v>
      </c>
      <c r="I176" s="3" t="s">
        <v>76</v>
      </c>
      <c r="J176" s="3" t="s">
        <v>77</v>
      </c>
      <c r="K176" s="3" t="s">
        <v>78</v>
      </c>
      <c r="L176" s="3" t="s">
        <v>75</v>
      </c>
      <c r="M176" s="3" t="s">
        <v>76</v>
      </c>
      <c r="N176" s="3" t="s">
        <v>708</v>
      </c>
      <c r="O176" s="3" t="s">
        <v>112</v>
      </c>
      <c r="P176" s="3" t="str">
        <f>"CT071402                      "</f>
        <v xml:space="preserve">CT071402                      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12.07</v>
      </c>
      <c r="AL176" s="3">
        <v>0</v>
      </c>
      <c r="AM176" s="3">
        <v>0</v>
      </c>
      <c r="AN176" s="3">
        <v>0</v>
      </c>
      <c r="AO176" s="3">
        <v>0</v>
      </c>
      <c r="AP176" s="3">
        <v>0</v>
      </c>
      <c r="AQ176" s="3">
        <v>0</v>
      </c>
      <c r="AR176" s="3">
        <v>0</v>
      </c>
      <c r="AS176" s="3">
        <v>0</v>
      </c>
      <c r="AT176" s="3">
        <v>0</v>
      </c>
      <c r="AU176" s="3">
        <v>0</v>
      </c>
      <c r="AV176" s="3">
        <v>0</v>
      </c>
      <c r="AW176" s="3">
        <v>0</v>
      </c>
      <c r="AX176" s="3">
        <v>0</v>
      </c>
      <c r="AY176" s="3">
        <v>0</v>
      </c>
      <c r="AZ176" s="3">
        <v>0</v>
      </c>
      <c r="BA176" s="3">
        <v>0</v>
      </c>
      <c r="BB176" s="3">
        <v>0</v>
      </c>
      <c r="BC176" s="3">
        <v>0</v>
      </c>
      <c r="BD176" s="3">
        <v>0</v>
      </c>
      <c r="BE176" s="3">
        <v>0</v>
      </c>
      <c r="BF176" s="3">
        <v>0</v>
      </c>
      <c r="BG176" s="3">
        <v>0</v>
      </c>
      <c r="BH176" s="3">
        <v>1</v>
      </c>
      <c r="BI176" s="3">
        <v>0.2</v>
      </c>
      <c r="BJ176" s="3">
        <v>3.2</v>
      </c>
      <c r="BK176" s="3">
        <v>3.5</v>
      </c>
      <c r="BL176" s="3">
        <v>46.08</v>
      </c>
      <c r="BM176" s="3">
        <v>6.91</v>
      </c>
      <c r="BN176" s="3">
        <v>52.99</v>
      </c>
      <c r="BO176" s="3">
        <v>52.99</v>
      </c>
      <c r="BQ176" s="3" t="s">
        <v>190</v>
      </c>
      <c r="BR176" s="3" t="s">
        <v>84</v>
      </c>
      <c r="BS176" s="4">
        <v>44580</v>
      </c>
      <c r="BT176" s="5">
        <v>0.4375</v>
      </c>
      <c r="BU176" s="3" t="s">
        <v>709</v>
      </c>
      <c r="BV176" s="3" t="s">
        <v>103</v>
      </c>
      <c r="BY176" s="3">
        <v>15815.8</v>
      </c>
      <c r="BZ176" s="3" t="s">
        <v>124</v>
      </c>
      <c r="CA176" s="3" t="s">
        <v>500</v>
      </c>
      <c r="CC176" s="3" t="s">
        <v>76</v>
      </c>
      <c r="CD176" s="3">
        <v>7500</v>
      </c>
      <c r="CE176" s="3" t="s">
        <v>125</v>
      </c>
      <c r="CF176" s="4">
        <v>44581</v>
      </c>
      <c r="CI176" s="3">
        <v>1</v>
      </c>
      <c r="CJ176" s="3">
        <v>1</v>
      </c>
      <c r="CK176" s="3">
        <v>22</v>
      </c>
      <c r="CL176" s="3" t="s">
        <v>87</v>
      </c>
    </row>
    <row r="177" spans="1:90" x14ac:dyDescent="0.2">
      <c r="A177" s="3" t="s">
        <v>72</v>
      </c>
      <c r="B177" s="3" t="s">
        <v>73</v>
      </c>
      <c r="C177" s="3" t="s">
        <v>74</v>
      </c>
      <c r="E177" s="3" t="str">
        <f>"GAB2007784"</f>
        <v>GAB2007784</v>
      </c>
      <c r="F177" s="4">
        <v>44579</v>
      </c>
      <c r="G177" s="3">
        <v>202207</v>
      </c>
      <c r="H177" s="3" t="s">
        <v>75</v>
      </c>
      <c r="I177" s="3" t="s">
        <v>76</v>
      </c>
      <c r="J177" s="3" t="s">
        <v>77</v>
      </c>
      <c r="K177" s="3" t="s">
        <v>78</v>
      </c>
      <c r="L177" s="3" t="s">
        <v>413</v>
      </c>
      <c r="M177" s="3" t="s">
        <v>414</v>
      </c>
      <c r="N177" s="3" t="s">
        <v>710</v>
      </c>
      <c r="O177" s="3" t="s">
        <v>112</v>
      </c>
      <c r="P177" s="3" t="str">
        <f>"CT071413                      "</f>
        <v xml:space="preserve">CT071413                      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21.74</v>
      </c>
      <c r="AL177" s="3">
        <v>0</v>
      </c>
      <c r="AM177" s="3">
        <v>0</v>
      </c>
      <c r="AN177" s="3">
        <v>0</v>
      </c>
      <c r="AO177" s="3">
        <v>0</v>
      </c>
      <c r="AP177" s="3">
        <v>0</v>
      </c>
      <c r="AQ177" s="3">
        <v>0</v>
      </c>
      <c r="AR177" s="3">
        <v>0</v>
      </c>
      <c r="AS177" s="3">
        <v>0</v>
      </c>
      <c r="AT177" s="3">
        <v>0</v>
      </c>
      <c r="AU177" s="3">
        <v>0</v>
      </c>
      <c r="AV177" s="3">
        <v>0</v>
      </c>
      <c r="AW177" s="3">
        <v>0</v>
      </c>
      <c r="AX177" s="3">
        <v>0</v>
      </c>
      <c r="AY177" s="3">
        <v>0</v>
      </c>
      <c r="AZ177" s="3">
        <v>0</v>
      </c>
      <c r="BA177" s="3">
        <v>0</v>
      </c>
      <c r="BB177" s="3">
        <v>0</v>
      </c>
      <c r="BC177" s="3">
        <v>0</v>
      </c>
      <c r="BD177" s="3">
        <v>0</v>
      </c>
      <c r="BE177" s="3">
        <v>0</v>
      </c>
      <c r="BF177" s="3">
        <v>0</v>
      </c>
      <c r="BG177" s="3">
        <v>0</v>
      </c>
      <c r="BH177" s="3">
        <v>1</v>
      </c>
      <c r="BI177" s="3">
        <v>0.6</v>
      </c>
      <c r="BJ177" s="3">
        <v>2</v>
      </c>
      <c r="BK177" s="3">
        <v>2</v>
      </c>
      <c r="BL177" s="3">
        <v>82.98</v>
      </c>
      <c r="BM177" s="3">
        <v>12.45</v>
      </c>
      <c r="BN177" s="3">
        <v>95.43</v>
      </c>
      <c r="BO177" s="3">
        <v>95.43</v>
      </c>
      <c r="BQ177" s="3" t="s">
        <v>711</v>
      </c>
      <c r="BR177" s="3" t="s">
        <v>84</v>
      </c>
      <c r="BS177" s="4">
        <v>44580</v>
      </c>
      <c r="BT177" s="5">
        <v>0.68819444444444444</v>
      </c>
      <c r="BU177" s="3" t="s">
        <v>712</v>
      </c>
      <c r="BV177" s="3" t="s">
        <v>87</v>
      </c>
      <c r="BW177" s="3" t="s">
        <v>278</v>
      </c>
      <c r="BX177" s="3" t="s">
        <v>279</v>
      </c>
      <c r="BY177" s="3">
        <v>9775.5</v>
      </c>
      <c r="BZ177" s="3" t="s">
        <v>124</v>
      </c>
      <c r="CA177" s="3" t="s">
        <v>418</v>
      </c>
      <c r="CC177" s="3" t="s">
        <v>414</v>
      </c>
      <c r="CD177" s="3">
        <v>7140</v>
      </c>
      <c r="CE177" s="3" t="s">
        <v>713</v>
      </c>
      <c r="CF177" s="4">
        <v>44581</v>
      </c>
      <c r="CI177" s="3">
        <v>1</v>
      </c>
      <c r="CJ177" s="3">
        <v>1</v>
      </c>
      <c r="CK177" s="3">
        <v>24</v>
      </c>
      <c r="CL177" s="3" t="s">
        <v>87</v>
      </c>
    </row>
    <row r="178" spans="1:90" x14ac:dyDescent="0.2">
      <c r="A178" s="3" t="s">
        <v>72</v>
      </c>
      <c r="B178" s="3" t="s">
        <v>73</v>
      </c>
      <c r="C178" s="3" t="s">
        <v>74</v>
      </c>
      <c r="E178" s="3" t="str">
        <f>"GAB2007800"</f>
        <v>GAB2007800</v>
      </c>
      <c r="F178" s="4">
        <v>44579</v>
      </c>
      <c r="G178" s="3">
        <v>202207</v>
      </c>
      <c r="H178" s="3" t="s">
        <v>75</v>
      </c>
      <c r="I178" s="3" t="s">
        <v>76</v>
      </c>
      <c r="J178" s="3" t="s">
        <v>77</v>
      </c>
      <c r="K178" s="3" t="s">
        <v>78</v>
      </c>
      <c r="L178" s="3" t="s">
        <v>92</v>
      </c>
      <c r="M178" s="3" t="s">
        <v>93</v>
      </c>
      <c r="N178" s="3" t="s">
        <v>144</v>
      </c>
      <c r="O178" s="3" t="s">
        <v>112</v>
      </c>
      <c r="P178" s="3" t="str">
        <f>"ATT:CONRAD BOTHMA             "</f>
        <v xml:space="preserve">ATT:CONRAD BOTHMA             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19.32</v>
      </c>
      <c r="AL178" s="3">
        <v>0</v>
      </c>
      <c r="AM178" s="3">
        <v>0</v>
      </c>
      <c r="AN178" s="3">
        <v>0</v>
      </c>
      <c r="AO178" s="3">
        <v>0</v>
      </c>
      <c r="AP178" s="3">
        <v>0</v>
      </c>
      <c r="AQ178" s="3">
        <v>0</v>
      </c>
      <c r="AR178" s="3">
        <v>0</v>
      </c>
      <c r="AS178" s="3">
        <v>0</v>
      </c>
      <c r="AT178" s="3">
        <v>0</v>
      </c>
      <c r="AU178" s="3">
        <v>0</v>
      </c>
      <c r="AV178" s="3">
        <v>0</v>
      </c>
      <c r="AW178" s="3">
        <v>0</v>
      </c>
      <c r="AX178" s="3">
        <v>0</v>
      </c>
      <c r="AY178" s="3">
        <v>0</v>
      </c>
      <c r="AZ178" s="3">
        <v>0</v>
      </c>
      <c r="BA178" s="3">
        <v>0</v>
      </c>
      <c r="BB178" s="3">
        <v>0</v>
      </c>
      <c r="BC178" s="3">
        <v>0</v>
      </c>
      <c r="BD178" s="3">
        <v>0</v>
      </c>
      <c r="BE178" s="3">
        <v>0</v>
      </c>
      <c r="BF178" s="3">
        <v>0</v>
      </c>
      <c r="BG178" s="3">
        <v>0</v>
      </c>
      <c r="BH178" s="3">
        <v>1</v>
      </c>
      <c r="BI178" s="3">
        <v>0.3</v>
      </c>
      <c r="BJ178" s="3">
        <v>2.4</v>
      </c>
      <c r="BK178" s="3">
        <v>2.5</v>
      </c>
      <c r="BL178" s="3">
        <v>73.739999999999995</v>
      </c>
      <c r="BM178" s="3">
        <v>11.06</v>
      </c>
      <c r="BN178" s="3">
        <v>84.8</v>
      </c>
      <c r="BO178" s="3">
        <v>84.8</v>
      </c>
      <c r="BQ178" s="3" t="s">
        <v>528</v>
      </c>
      <c r="BR178" s="3" t="s">
        <v>84</v>
      </c>
      <c r="BS178" s="4">
        <v>44580</v>
      </c>
      <c r="BT178" s="5">
        <v>0.40972222222222227</v>
      </c>
      <c r="BU178" s="3" t="s">
        <v>326</v>
      </c>
      <c r="BV178" s="3" t="s">
        <v>103</v>
      </c>
      <c r="BY178" s="3">
        <v>11812.68</v>
      </c>
      <c r="BZ178" s="3" t="s">
        <v>124</v>
      </c>
      <c r="CA178" s="3" t="s">
        <v>327</v>
      </c>
      <c r="CC178" s="3" t="s">
        <v>93</v>
      </c>
      <c r="CD178" s="3">
        <v>157</v>
      </c>
      <c r="CE178" s="3" t="s">
        <v>137</v>
      </c>
      <c r="CF178" s="4">
        <v>44580</v>
      </c>
      <c r="CI178" s="3">
        <v>1</v>
      </c>
      <c r="CJ178" s="3">
        <v>1</v>
      </c>
      <c r="CK178" s="3">
        <v>21</v>
      </c>
      <c r="CL178" s="3" t="s">
        <v>87</v>
      </c>
    </row>
    <row r="179" spans="1:90" x14ac:dyDescent="0.2">
      <c r="A179" s="3" t="s">
        <v>72</v>
      </c>
      <c r="B179" s="3" t="s">
        <v>73</v>
      </c>
      <c r="C179" s="3" t="s">
        <v>74</v>
      </c>
      <c r="E179" s="3" t="str">
        <f>"GAB2007802"</f>
        <v>GAB2007802</v>
      </c>
      <c r="F179" s="4">
        <v>44579</v>
      </c>
      <c r="G179" s="3">
        <v>202207</v>
      </c>
      <c r="H179" s="3" t="s">
        <v>75</v>
      </c>
      <c r="I179" s="3" t="s">
        <v>76</v>
      </c>
      <c r="J179" s="3" t="s">
        <v>77</v>
      </c>
      <c r="K179" s="3" t="s">
        <v>78</v>
      </c>
      <c r="L179" s="3" t="s">
        <v>365</v>
      </c>
      <c r="M179" s="3" t="s">
        <v>366</v>
      </c>
      <c r="N179" s="3" t="s">
        <v>714</v>
      </c>
      <c r="O179" s="3" t="s">
        <v>112</v>
      </c>
      <c r="P179" s="3" t="str">
        <f>"006387                        "</f>
        <v xml:space="preserve">006387                        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23.18</v>
      </c>
      <c r="AL179" s="3">
        <v>0</v>
      </c>
      <c r="AM179" s="3">
        <v>0</v>
      </c>
      <c r="AN179" s="3">
        <v>0</v>
      </c>
      <c r="AO179" s="3">
        <v>0</v>
      </c>
      <c r="AP179" s="3">
        <v>0</v>
      </c>
      <c r="AQ179" s="3">
        <v>0</v>
      </c>
      <c r="AR179" s="3">
        <v>0</v>
      </c>
      <c r="AS179" s="3">
        <v>0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  <c r="AZ179" s="3">
        <v>0</v>
      </c>
      <c r="BA179" s="3">
        <v>0</v>
      </c>
      <c r="BB179" s="3">
        <v>0</v>
      </c>
      <c r="BC179" s="3">
        <v>0</v>
      </c>
      <c r="BD179" s="3">
        <v>0</v>
      </c>
      <c r="BE179" s="3">
        <v>0</v>
      </c>
      <c r="BF179" s="3">
        <v>0</v>
      </c>
      <c r="BG179" s="3">
        <v>0</v>
      </c>
      <c r="BH179" s="3">
        <v>1</v>
      </c>
      <c r="BI179" s="3">
        <v>0.1</v>
      </c>
      <c r="BJ179" s="3">
        <v>2.6</v>
      </c>
      <c r="BK179" s="3">
        <v>3</v>
      </c>
      <c r="BL179" s="3">
        <v>88.48</v>
      </c>
      <c r="BM179" s="3">
        <v>13.27</v>
      </c>
      <c r="BN179" s="3">
        <v>101.75</v>
      </c>
      <c r="BO179" s="3">
        <v>101.75</v>
      </c>
      <c r="BQ179" s="3" t="s">
        <v>715</v>
      </c>
      <c r="BR179" s="3" t="s">
        <v>84</v>
      </c>
      <c r="BS179" s="4">
        <v>44580</v>
      </c>
      <c r="BT179" s="5">
        <v>0.4284722222222222</v>
      </c>
      <c r="BU179" s="3" t="s">
        <v>716</v>
      </c>
      <c r="BV179" s="3" t="s">
        <v>103</v>
      </c>
      <c r="BY179" s="3">
        <v>13131.3</v>
      </c>
      <c r="BZ179" s="3" t="s">
        <v>124</v>
      </c>
      <c r="CA179" s="3" t="s">
        <v>370</v>
      </c>
      <c r="CC179" s="3" t="s">
        <v>366</v>
      </c>
      <c r="CD179" s="3">
        <v>6001</v>
      </c>
      <c r="CE179" s="3" t="s">
        <v>125</v>
      </c>
      <c r="CF179" s="4">
        <v>44580</v>
      </c>
      <c r="CI179" s="3">
        <v>1</v>
      </c>
      <c r="CJ179" s="3">
        <v>1</v>
      </c>
      <c r="CK179" s="3">
        <v>21</v>
      </c>
      <c r="CL179" s="3" t="s">
        <v>87</v>
      </c>
    </row>
    <row r="180" spans="1:90" x14ac:dyDescent="0.2">
      <c r="A180" s="3" t="s">
        <v>72</v>
      </c>
      <c r="B180" s="3" t="s">
        <v>73</v>
      </c>
      <c r="C180" s="3" t="s">
        <v>74</v>
      </c>
      <c r="E180" s="3" t="str">
        <f>"GAB2007783"</f>
        <v>GAB2007783</v>
      </c>
      <c r="F180" s="4">
        <v>44579</v>
      </c>
      <c r="G180" s="3">
        <v>202207</v>
      </c>
      <c r="H180" s="3" t="s">
        <v>75</v>
      </c>
      <c r="I180" s="3" t="s">
        <v>76</v>
      </c>
      <c r="J180" s="3" t="s">
        <v>77</v>
      </c>
      <c r="K180" s="3" t="s">
        <v>78</v>
      </c>
      <c r="L180" s="3" t="s">
        <v>75</v>
      </c>
      <c r="M180" s="3" t="s">
        <v>76</v>
      </c>
      <c r="N180" s="3" t="s">
        <v>717</v>
      </c>
      <c r="O180" s="3" t="s">
        <v>112</v>
      </c>
      <c r="P180" s="3" t="str">
        <f>"CT071406                      "</f>
        <v xml:space="preserve">CT071406                      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12.07</v>
      </c>
      <c r="AL180" s="3">
        <v>0</v>
      </c>
      <c r="AM180" s="3">
        <v>0</v>
      </c>
      <c r="AN180" s="3">
        <v>0</v>
      </c>
      <c r="AO180" s="3">
        <v>0</v>
      </c>
      <c r="AP180" s="3">
        <v>0</v>
      </c>
      <c r="AQ180" s="3">
        <v>0</v>
      </c>
      <c r="AR180" s="3">
        <v>0</v>
      </c>
      <c r="AS180" s="3">
        <v>0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3">
        <v>0</v>
      </c>
      <c r="BA180" s="3">
        <v>0</v>
      </c>
      <c r="BB180" s="3">
        <v>0</v>
      </c>
      <c r="BC180" s="3">
        <v>0</v>
      </c>
      <c r="BD180" s="3">
        <v>0</v>
      </c>
      <c r="BE180" s="3">
        <v>0</v>
      </c>
      <c r="BF180" s="3">
        <v>0</v>
      </c>
      <c r="BG180" s="3">
        <v>0</v>
      </c>
      <c r="BH180" s="3">
        <v>1</v>
      </c>
      <c r="BI180" s="3">
        <v>0.3</v>
      </c>
      <c r="BJ180" s="3">
        <v>3</v>
      </c>
      <c r="BK180" s="3">
        <v>3</v>
      </c>
      <c r="BL180" s="3">
        <v>46.08</v>
      </c>
      <c r="BM180" s="3">
        <v>6.91</v>
      </c>
      <c r="BN180" s="3">
        <v>52.99</v>
      </c>
      <c r="BO180" s="3">
        <v>52.99</v>
      </c>
      <c r="BQ180" s="3" t="s">
        <v>718</v>
      </c>
      <c r="BR180" s="3" t="s">
        <v>84</v>
      </c>
      <c r="BS180" s="4">
        <v>44580</v>
      </c>
      <c r="BT180" s="5">
        <v>0.59861111111111109</v>
      </c>
      <c r="BU180" s="3" t="s">
        <v>719</v>
      </c>
      <c r="BV180" s="3" t="s">
        <v>87</v>
      </c>
      <c r="BW180" s="3" t="s">
        <v>278</v>
      </c>
      <c r="BX180" s="3" t="s">
        <v>279</v>
      </c>
      <c r="BY180" s="3">
        <v>14866.56</v>
      </c>
      <c r="BZ180" s="3" t="s">
        <v>124</v>
      </c>
      <c r="CA180" s="3" t="s">
        <v>720</v>
      </c>
      <c r="CC180" s="3" t="s">
        <v>76</v>
      </c>
      <c r="CD180" s="3">
        <v>7550</v>
      </c>
      <c r="CE180" s="3" t="s">
        <v>193</v>
      </c>
      <c r="CF180" s="4">
        <v>44581</v>
      </c>
      <c r="CI180" s="3">
        <v>1</v>
      </c>
      <c r="CJ180" s="3">
        <v>1</v>
      </c>
      <c r="CK180" s="3">
        <v>22</v>
      </c>
      <c r="CL180" s="3" t="s">
        <v>87</v>
      </c>
    </row>
    <row r="181" spans="1:90" x14ac:dyDescent="0.2">
      <c r="A181" s="3" t="s">
        <v>72</v>
      </c>
      <c r="B181" s="3" t="s">
        <v>73</v>
      </c>
      <c r="C181" s="3" t="s">
        <v>74</v>
      </c>
      <c r="E181" s="3" t="str">
        <f>"GAB2007782"</f>
        <v>GAB2007782</v>
      </c>
      <c r="F181" s="4">
        <v>44579</v>
      </c>
      <c r="G181" s="3">
        <v>202207</v>
      </c>
      <c r="H181" s="3" t="s">
        <v>75</v>
      </c>
      <c r="I181" s="3" t="s">
        <v>76</v>
      </c>
      <c r="J181" s="3" t="s">
        <v>77</v>
      </c>
      <c r="K181" s="3" t="s">
        <v>78</v>
      </c>
      <c r="L181" s="3" t="s">
        <v>105</v>
      </c>
      <c r="M181" s="3" t="s">
        <v>106</v>
      </c>
      <c r="N181" s="3" t="s">
        <v>721</v>
      </c>
      <c r="O181" s="3" t="s">
        <v>112</v>
      </c>
      <c r="P181" s="3" t="str">
        <f>"CT071405                      "</f>
        <v xml:space="preserve">CT071405                      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23.18</v>
      </c>
      <c r="AL181" s="3">
        <v>0</v>
      </c>
      <c r="AM181" s="3">
        <v>0</v>
      </c>
      <c r="AN181" s="3">
        <v>0</v>
      </c>
      <c r="AO181" s="3">
        <v>0</v>
      </c>
      <c r="AP181" s="3">
        <v>0</v>
      </c>
      <c r="AQ181" s="3">
        <v>0</v>
      </c>
      <c r="AR181" s="3">
        <v>0</v>
      </c>
      <c r="AS181" s="3">
        <v>0</v>
      </c>
      <c r="AT181" s="3">
        <v>0</v>
      </c>
      <c r="AU181" s="3">
        <v>0</v>
      </c>
      <c r="AV181" s="3">
        <v>0</v>
      </c>
      <c r="AW181" s="3">
        <v>0</v>
      </c>
      <c r="AX181" s="3">
        <v>0</v>
      </c>
      <c r="AY181" s="3">
        <v>0</v>
      </c>
      <c r="AZ181" s="3">
        <v>0</v>
      </c>
      <c r="BA181" s="3">
        <v>0</v>
      </c>
      <c r="BB181" s="3">
        <v>0</v>
      </c>
      <c r="BC181" s="3">
        <v>0</v>
      </c>
      <c r="BD181" s="3">
        <v>0</v>
      </c>
      <c r="BE181" s="3">
        <v>0</v>
      </c>
      <c r="BF181" s="3">
        <v>0</v>
      </c>
      <c r="BG181" s="3">
        <v>0</v>
      </c>
      <c r="BH181" s="3">
        <v>1</v>
      </c>
      <c r="BI181" s="3">
        <v>0.2</v>
      </c>
      <c r="BJ181" s="3">
        <v>2.6</v>
      </c>
      <c r="BK181" s="3">
        <v>3</v>
      </c>
      <c r="BL181" s="3">
        <v>88.48</v>
      </c>
      <c r="BM181" s="3">
        <v>13.27</v>
      </c>
      <c r="BN181" s="3">
        <v>101.75</v>
      </c>
      <c r="BO181" s="3">
        <v>101.75</v>
      </c>
      <c r="BQ181" s="3" t="s">
        <v>722</v>
      </c>
      <c r="BR181" s="3" t="s">
        <v>84</v>
      </c>
      <c r="BS181" s="4">
        <v>44580</v>
      </c>
      <c r="BT181" s="5">
        <v>0.38750000000000001</v>
      </c>
      <c r="BU181" s="3" t="s">
        <v>723</v>
      </c>
      <c r="BV181" s="3" t="s">
        <v>103</v>
      </c>
      <c r="BY181" s="3">
        <v>12863.36</v>
      </c>
      <c r="BZ181" s="3" t="s">
        <v>124</v>
      </c>
      <c r="CA181" s="3" t="s">
        <v>724</v>
      </c>
      <c r="CC181" s="3" t="s">
        <v>106</v>
      </c>
      <c r="CD181" s="3">
        <v>2021</v>
      </c>
      <c r="CE181" s="3" t="s">
        <v>193</v>
      </c>
      <c r="CF181" s="4">
        <v>44581</v>
      </c>
      <c r="CI181" s="3">
        <v>1</v>
      </c>
      <c r="CJ181" s="3">
        <v>1</v>
      </c>
      <c r="CK181" s="3">
        <v>21</v>
      </c>
      <c r="CL181" s="3" t="s">
        <v>87</v>
      </c>
    </row>
    <row r="182" spans="1:90" x14ac:dyDescent="0.2">
      <c r="A182" s="3" t="s">
        <v>72</v>
      </c>
      <c r="B182" s="3" t="s">
        <v>73</v>
      </c>
      <c r="C182" s="3" t="s">
        <v>74</v>
      </c>
      <c r="E182" s="3" t="str">
        <f>"GAB2007791"</f>
        <v>GAB2007791</v>
      </c>
      <c r="F182" s="4">
        <v>44579</v>
      </c>
      <c r="G182" s="3">
        <v>202207</v>
      </c>
      <c r="H182" s="3" t="s">
        <v>75</v>
      </c>
      <c r="I182" s="3" t="s">
        <v>76</v>
      </c>
      <c r="J182" s="3" t="s">
        <v>77</v>
      </c>
      <c r="K182" s="3" t="s">
        <v>78</v>
      </c>
      <c r="L182" s="3" t="s">
        <v>75</v>
      </c>
      <c r="M182" s="3" t="s">
        <v>76</v>
      </c>
      <c r="N182" s="3" t="s">
        <v>438</v>
      </c>
      <c r="O182" s="3" t="s">
        <v>112</v>
      </c>
      <c r="P182" s="3" t="str">
        <f>"CT071199                      "</f>
        <v xml:space="preserve">CT071199                      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12.07</v>
      </c>
      <c r="AL182" s="3">
        <v>0</v>
      </c>
      <c r="AM182" s="3">
        <v>0</v>
      </c>
      <c r="AN182" s="3">
        <v>0</v>
      </c>
      <c r="AO182" s="3">
        <v>0</v>
      </c>
      <c r="AP182" s="3">
        <v>0</v>
      </c>
      <c r="AQ182" s="3">
        <v>0</v>
      </c>
      <c r="AR182" s="3">
        <v>0</v>
      </c>
      <c r="AS182" s="3">
        <v>0</v>
      </c>
      <c r="AT182" s="3">
        <v>0</v>
      </c>
      <c r="AU182" s="3">
        <v>0</v>
      </c>
      <c r="AV182" s="3">
        <v>0</v>
      </c>
      <c r="AW182" s="3">
        <v>0</v>
      </c>
      <c r="AX182" s="3">
        <v>0</v>
      </c>
      <c r="AY182" s="3">
        <v>0</v>
      </c>
      <c r="AZ182" s="3">
        <v>0</v>
      </c>
      <c r="BA182" s="3">
        <v>0</v>
      </c>
      <c r="BB182" s="3">
        <v>0</v>
      </c>
      <c r="BC182" s="3">
        <v>0</v>
      </c>
      <c r="BD182" s="3">
        <v>0</v>
      </c>
      <c r="BE182" s="3">
        <v>0</v>
      </c>
      <c r="BF182" s="3">
        <v>0</v>
      </c>
      <c r="BG182" s="3">
        <v>0</v>
      </c>
      <c r="BH182" s="3">
        <v>1</v>
      </c>
      <c r="BI182" s="3">
        <v>0.1</v>
      </c>
      <c r="BJ182" s="3">
        <v>2.5</v>
      </c>
      <c r="BK182" s="3">
        <v>2.5</v>
      </c>
      <c r="BL182" s="3">
        <v>46.08</v>
      </c>
      <c r="BM182" s="3">
        <v>6.91</v>
      </c>
      <c r="BN182" s="3">
        <v>52.99</v>
      </c>
      <c r="BO182" s="3">
        <v>52.99</v>
      </c>
      <c r="BQ182" s="3" t="s">
        <v>439</v>
      </c>
      <c r="BR182" s="3" t="s">
        <v>84</v>
      </c>
      <c r="BS182" s="4">
        <v>44580</v>
      </c>
      <c r="BT182" s="5">
        <v>0.38541666666666669</v>
      </c>
      <c r="BU182" s="3" t="s">
        <v>725</v>
      </c>
      <c r="BV182" s="3" t="s">
        <v>103</v>
      </c>
      <c r="BY182" s="3">
        <v>12436.2</v>
      </c>
      <c r="BZ182" s="3" t="s">
        <v>124</v>
      </c>
      <c r="CA182" s="3" t="s">
        <v>232</v>
      </c>
      <c r="CC182" s="3" t="s">
        <v>76</v>
      </c>
      <c r="CD182" s="3">
        <v>7800</v>
      </c>
      <c r="CE182" s="3" t="s">
        <v>125</v>
      </c>
      <c r="CF182" s="4">
        <v>44581</v>
      </c>
      <c r="CI182" s="3">
        <v>1</v>
      </c>
      <c r="CJ182" s="3">
        <v>1</v>
      </c>
      <c r="CK182" s="3">
        <v>22</v>
      </c>
      <c r="CL182" s="3" t="s">
        <v>87</v>
      </c>
    </row>
    <row r="183" spans="1:90" x14ac:dyDescent="0.2">
      <c r="A183" s="3" t="s">
        <v>72</v>
      </c>
      <c r="B183" s="3" t="s">
        <v>73</v>
      </c>
      <c r="C183" s="3" t="s">
        <v>74</v>
      </c>
      <c r="E183" s="3" t="str">
        <f>"GAB2007798"</f>
        <v>GAB2007798</v>
      </c>
      <c r="F183" s="4">
        <v>44579</v>
      </c>
      <c r="G183" s="3">
        <v>202207</v>
      </c>
      <c r="H183" s="3" t="s">
        <v>75</v>
      </c>
      <c r="I183" s="3" t="s">
        <v>76</v>
      </c>
      <c r="J183" s="3" t="s">
        <v>77</v>
      </c>
      <c r="K183" s="3" t="s">
        <v>78</v>
      </c>
      <c r="L183" s="3" t="s">
        <v>109</v>
      </c>
      <c r="M183" s="3" t="s">
        <v>110</v>
      </c>
      <c r="N183" s="3" t="s">
        <v>111</v>
      </c>
      <c r="O183" s="3" t="s">
        <v>112</v>
      </c>
      <c r="P183" s="3" t="str">
        <f>"CT071418                      "</f>
        <v xml:space="preserve">CT071418                      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43.47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3">
        <v>15</v>
      </c>
      <c r="AR183" s="3">
        <v>0</v>
      </c>
      <c r="AS183" s="3">
        <v>0</v>
      </c>
      <c r="AT183" s="3">
        <v>0</v>
      </c>
      <c r="AU183" s="3">
        <v>0</v>
      </c>
      <c r="AV183" s="3">
        <v>0</v>
      </c>
      <c r="AW183" s="3">
        <v>0</v>
      </c>
      <c r="AX183" s="3">
        <v>0</v>
      </c>
      <c r="AY183" s="3">
        <v>0</v>
      </c>
      <c r="AZ183" s="3">
        <v>0</v>
      </c>
      <c r="BA183" s="3">
        <v>0</v>
      </c>
      <c r="BB183" s="3">
        <v>0</v>
      </c>
      <c r="BC183" s="3">
        <v>0</v>
      </c>
      <c r="BD183" s="3">
        <v>0</v>
      </c>
      <c r="BE183" s="3">
        <v>0</v>
      </c>
      <c r="BF183" s="3">
        <v>0</v>
      </c>
      <c r="BG183" s="3">
        <v>0</v>
      </c>
      <c r="BH183" s="3">
        <v>1</v>
      </c>
      <c r="BI183" s="3">
        <v>0.4</v>
      </c>
      <c r="BJ183" s="3">
        <v>2.7</v>
      </c>
      <c r="BK183" s="3">
        <v>3</v>
      </c>
      <c r="BL183" s="3">
        <v>180.93</v>
      </c>
      <c r="BM183" s="3">
        <v>27.14</v>
      </c>
      <c r="BN183" s="3">
        <v>208.07</v>
      </c>
      <c r="BO183" s="3">
        <v>208.07</v>
      </c>
      <c r="BQ183" s="3" t="s">
        <v>113</v>
      </c>
      <c r="BR183" s="3" t="s">
        <v>84</v>
      </c>
      <c r="BS183" s="4">
        <v>44580</v>
      </c>
      <c r="BT183" s="5">
        <v>0.4375</v>
      </c>
      <c r="BU183" s="3" t="s">
        <v>726</v>
      </c>
      <c r="BV183" s="3" t="s">
        <v>103</v>
      </c>
      <c r="BY183" s="3">
        <v>13689.6</v>
      </c>
      <c r="BZ183" s="3" t="s">
        <v>114</v>
      </c>
      <c r="CA183" s="3" t="s">
        <v>597</v>
      </c>
      <c r="CC183" s="3" t="s">
        <v>110</v>
      </c>
      <c r="CD183" s="3">
        <v>2745</v>
      </c>
      <c r="CE183" s="3" t="s">
        <v>458</v>
      </c>
      <c r="CF183" s="4">
        <v>44581</v>
      </c>
      <c r="CI183" s="3">
        <v>1</v>
      </c>
      <c r="CJ183" s="3">
        <v>1</v>
      </c>
      <c r="CK183" s="3">
        <v>23</v>
      </c>
      <c r="CL183" s="3" t="s">
        <v>87</v>
      </c>
    </row>
    <row r="184" spans="1:90" x14ac:dyDescent="0.2">
      <c r="A184" s="3" t="s">
        <v>72</v>
      </c>
      <c r="B184" s="3" t="s">
        <v>73</v>
      </c>
      <c r="C184" s="3" t="s">
        <v>74</v>
      </c>
      <c r="E184" s="3" t="str">
        <f>"GAB2007799"</f>
        <v>GAB2007799</v>
      </c>
      <c r="F184" s="4">
        <v>44579</v>
      </c>
      <c r="G184" s="3">
        <v>202207</v>
      </c>
      <c r="H184" s="3" t="s">
        <v>75</v>
      </c>
      <c r="I184" s="3" t="s">
        <v>76</v>
      </c>
      <c r="J184" s="3" t="s">
        <v>77</v>
      </c>
      <c r="K184" s="3" t="s">
        <v>78</v>
      </c>
      <c r="L184" s="3" t="s">
        <v>138</v>
      </c>
      <c r="M184" s="3" t="s">
        <v>139</v>
      </c>
      <c r="N184" s="3" t="s">
        <v>140</v>
      </c>
      <c r="O184" s="3" t="s">
        <v>112</v>
      </c>
      <c r="P184" s="3" t="str">
        <f>"ATT:ATTO DU PLESSIS           "</f>
        <v xml:space="preserve">ATT:ATTO DU PLESSIS           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36.71</v>
      </c>
      <c r="AL184" s="3">
        <v>0</v>
      </c>
      <c r="AM184" s="3">
        <v>0</v>
      </c>
      <c r="AN184" s="3">
        <v>0</v>
      </c>
      <c r="AO184" s="3">
        <v>0</v>
      </c>
      <c r="AP184" s="3">
        <v>0</v>
      </c>
      <c r="AQ184" s="3">
        <v>0</v>
      </c>
      <c r="AR184" s="3">
        <v>0</v>
      </c>
      <c r="AS184" s="3">
        <v>0</v>
      </c>
      <c r="AT184" s="3">
        <v>0</v>
      </c>
      <c r="AU184" s="3">
        <v>0</v>
      </c>
      <c r="AV184" s="3">
        <v>0</v>
      </c>
      <c r="AW184" s="3">
        <v>0</v>
      </c>
      <c r="AX184" s="3">
        <v>0</v>
      </c>
      <c r="AY184" s="3">
        <v>0</v>
      </c>
      <c r="AZ184" s="3">
        <v>0</v>
      </c>
      <c r="BA184" s="3">
        <v>0</v>
      </c>
      <c r="BB184" s="3">
        <v>0</v>
      </c>
      <c r="BC184" s="3">
        <v>0</v>
      </c>
      <c r="BD184" s="3">
        <v>0</v>
      </c>
      <c r="BE184" s="3">
        <v>0</v>
      </c>
      <c r="BF184" s="3">
        <v>0</v>
      </c>
      <c r="BG184" s="3">
        <v>0</v>
      </c>
      <c r="BH184" s="3">
        <v>1</v>
      </c>
      <c r="BI184" s="3">
        <v>0.1</v>
      </c>
      <c r="BJ184" s="3">
        <v>2.5</v>
      </c>
      <c r="BK184" s="3">
        <v>2.5</v>
      </c>
      <c r="BL184" s="3">
        <v>140.12</v>
      </c>
      <c r="BM184" s="3">
        <v>21.02</v>
      </c>
      <c r="BN184" s="3">
        <v>161.13999999999999</v>
      </c>
      <c r="BO184" s="3">
        <v>161.13999999999999</v>
      </c>
      <c r="BQ184" s="3" t="s">
        <v>141</v>
      </c>
      <c r="BR184" s="3" t="s">
        <v>84</v>
      </c>
      <c r="BS184" s="4">
        <v>44580</v>
      </c>
      <c r="BT184" s="5">
        <v>0.54166666666666663</v>
      </c>
      <c r="BU184" s="3" t="s">
        <v>727</v>
      </c>
      <c r="BV184" s="3" t="s">
        <v>103</v>
      </c>
      <c r="BY184" s="3">
        <v>12350</v>
      </c>
      <c r="BZ184" s="3" t="s">
        <v>124</v>
      </c>
      <c r="CC184" s="3" t="s">
        <v>139</v>
      </c>
      <c r="CD184" s="3">
        <v>6506</v>
      </c>
      <c r="CE184" s="3" t="s">
        <v>161</v>
      </c>
      <c r="CF184" s="4">
        <v>44581</v>
      </c>
      <c r="CI184" s="3">
        <v>1</v>
      </c>
      <c r="CJ184" s="3">
        <v>1</v>
      </c>
      <c r="CK184" s="3">
        <v>23</v>
      </c>
      <c r="CL184" s="3" t="s">
        <v>87</v>
      </c>
    </row>
    <row r="185" spans="1:90" x14ac:dyDescent="0.2">
      <c r="A185" s="3" t="s">
        <v>72</v>
      </c>
      <c r="B185" s="3" t="s">
        <v>73</v>
      </c>
      <c r="C185" s="3" t="s">
        <v>74</v>
      </c>
      <c r="E185" s="3" t="str">
        <f>"GAB2007763"</f>
        <v>GAB2007763</v>
      </c>
      <c r="F185" s="4">
        <v>44578</v>
      </c>
      <c r="G185" s="3">
        <v>202207</v>
      </c>
      <c r="H185" s="3" t="s">
        <v>75</v>
      </c>
      <c r="I185" s="3" t="s">
        <v>76</v>
      </c>
      <c r="J185" s="3" t="s">
        <v>77</v>
      </c>
      <c r="K185" s="3" t="s">
        <v>78</v>
      </c>
      <c r="L185" s="3" t="s">
        <v>92</v>
      </c>
      <c r="M185" s="3" t="s">
        <v>93</v>
      </c>
      <c r="N185" s="3" t="s">
        <v>144</v>
      </c>
      <c r="O185" s="3" t="s">
        <v>112</v>
      </c>
      <c r="P185" s="3" t="str">
        <f>"ATT:MADELEIN FOURIE           "</f>
        <v xml:space="preserve">ATT:MADELEIN FOURIE           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19.32</v>
      </c>
      <c r="AL185" s="3">
        <v>0</v>
      </c>
      <c r="AM185" s="3">
        <v>0</v>
      </c>
      <c r="AN185" s="3">
        <v>0</v>
      </c>
      <c r="AO185" s="3">
        <v>0</v>
      </c>
      <c r="AP185" s="3">
        <v>0</v>
      </c>
      <c r="AQ185" s="3">
        <v>0</v>
      </c>
      <c r="AR185" s="3">
        <v>0</v>
      </c>
      <c r="AS185" s="3">
        <v>0</v>
      </c>
      <c r="AT185" s="3">
        <v>0</v>
      </c>
      <c r="AU185" s="3">
        <v>0</v>
      </c>
      <c r="AV185" s="3">
        <v>0</v>
      </c>
      <c r="AW185" s="3">
        <v>0</v>
      </c>
      <c r="AX185" s="3">
        <v>0</v>
      </c>
      <c r="AY185" s="3">
        <v>0</v>
      </c>
      <c r="AZ185" s="3">
        <v>0</v>
      </c>
      <c r="BA185" s="3">
        <v>0</v>
      </c>
      <c r="BB185" s="3">
        <v>0</v>
      </c>
      <c r="BC185" s="3">
        <v>0</v>
      </c>
      <c r="BD185" s="3">
        <v>0</v>
      </c>
      <c r="BE185" s="3">
        <v>0</v>
      </c>
      <c r="BF185" s="3">
        <v>0</v>
      </c>
      <c r="BG185" s="3">
        <v>0</v>
      </c>
      <c r="BH185" s="3">
        <v>1</v>
      </c>
      <c r="BI185" s="3">
        <v>0.1</v>
      </c>
      <c r="BJ185" s="3">
        <v>2.2999999999999998</v>
      </c>
      <c r="BK185" s="3">
        <v>2.5</v>
      </c>
      <c r="BL185" s="3">
        <v>73.739999999999995</v>
      </c>
      <c r="BM185" s="3">
        <v>11.06</v>
      </c>
      <c r="BN185" s="3">
        <v>84.8</v>
      </c>
      <c r="BO185" s="3">
        <v>84.8</v>
      </c>
      <c r="BQ185" s="3" t="s">
        <v>728</v>
      </c>
      <c r="BR185" s="3" t="s">
        <v>84</v>
      </c>
      <c r="BS185" s="4">
        <v>44579</v>
      </c>
      <c r="BT185" s="5">
        <v>0.42708333333333331</v>
      </c>
      <c r="BU185" s="3" t="s">
        <v>529</v>
      </c>
      <c r="BV185" s="3" t="s">
        <v>103</v>
      </c>
      <c r="BY185" s="3">
        <v>11383.68</v>
      </c>
      <c r="BZ185" s="3" t="s">
        <v>124</v>
      </c>
      <c r="CA185" s="3" t="s">
        <v>451</v>
      </c>
      <c r="CC185" s="3" t="s">
        <v>93</v>
      </c>
      <c r="CD185" s="3">
        <v>157</v>
      </c>
      <c r="CE185" s="3" t="s">
        <v>161</v>
      </c>
      <c r="CF185" s="4">
        <v>44579</v>
      </c>
      <c r="CI185" s="3">
        <v>1</v>
      </c>
      <c r="CJ185" s="3">
        <v>1</v>
      </c>
      <c r="CK185" s="3">
        <v>21</v>
      </c>
      <c r="CL185" s="3" t="s">
        <v>87</v>
      </c>
    </row>
    <row r="186" spans="1:90" x14ac:dyDescent="0.2">
      <c r="A186" s="3" t="s">
        <v>72</v>
      </c>
      <c r="B186" s="3" t="s">
        <v>73</v>
      </c>
      <c r="C186" s="3" t="s">
        <v>74</v>
      </c>
      <c r="E186" s="3" t="str">
        <f>"GAB2007767"</f>
        <v>GAB2007767</v>
      </c>
      <c r="F186" s="4">
        <v>44578</v>
      </c>
      <c r="G186" s="3">
        <v>202207</v>
      </c>
      <c r="H186" s="3" t="s">
        <v>75</v>
      </c>
      <c r="I186" s="3" t="s">
        <v>76</v>
      </c>
      <c r="J186" s="3" t="s">
        <v>77</v>
      </c>
      <c r="K186" s="3" t="s">
        <v>78</v>
      </c>
      <c r="L186" s="3" t="s">
        <v>207</v>
      </c>
      <c r="M186" s="3" t="s">
        <v>208</v>
      </c>
      <c r="N186" s="3" t="s">
        <v>385</v>
      </c>
      <c r="O186" s="3" t="s">
        <v>112</v>
      </c>
      <c r="P186" s="3" t="str">
        <f>"CT071389                      "</f>
        <v xml:space="preserve">CT071389                      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23.18</v>
      </c>
      <c r="AL186" s="3">
        <v>0</v>
      </c>
      <c r="AM186" s="3">
        <v>0</v>
      </c>
      <c r="AN186" s="3">
        <v>0</v>
      </c>
      <c r="AO186" s="3">
        <v>0</v>
      </c>
      <c r="AP186" s="3">
        <v>0</v>
      </c>
      <c r="AQ186" s="3">
        <v>0</v>
      </c>
      <c r="AR186" s="3">
        <v>0</v>
      </c>
      <c r="AS186" s="3">
        <v>0</v>
      </c>
      <c r="AT186" s="3">
        <v>0</v>
      </c>
      <c r="AU186" s="3">
        <v>0</v>
      </c>
      <c r="AV186" s="3">
        <v>0</v>
      </c>
      <c r="AW186" s="3">
        <v>0</v>
      </c>
      <c r="AX186" s="3">
        <v>0</v>
      </c>
      <c r="AY186" s="3">
        <v>0</v>
      </c>
      <c r="AZ186" s="3">
        <v>0</v>
      </c>
      <c r="BA186" s="3">
        <v>0</v>
      </c>
      <c r="BB186" s="3">
        <v>0</v>
      </c>
      <c r="BC186" s="3">
        <v>0</v>
      </c>
      <c r="BD186" s="3">
        <v>0</v>
      </c>
      <c r="BE186" s="3">
        <v>0</v>
      </c>
      <c r="BF186" s="3">
        <v>0</v>
      </c>
      <c r="BG186" s="3">
        <v>0</v>
      </c>
      <c r="BH186" s="3">
        <v>1</v>
      </c>
      <c r="BI186" s="3">
        <v>1.8</v>
      </c>
      <c r="BJ186" s="3">
        <v>2.7</v>
      </c>
      <c r="BK186" s="3">
        <v>3</v>
      </c>
      <c r="BL186" s="3">
        <v>88.48</v>
      </c>
      <c r="BM186" s="3">
        <v>13.27</v>
      </c>
      <c r="BN186" s="3">
        <v>101.75</v>
      </c>
      <c r="BO186" s="3">
        <v>101.75</v>
      </c>
      <c r="BQ186" s="3" t="s">
        <v>386</v>
      </c>
      <c r="BR186" s="3" t="s">
        <v>84</v>
      </c>
      <c r="BS186" s="4">
        <v>44579</v>
      </c>
      <c r="BT186" s="5">
        <v>0.3833333333333333</v>
      </c>
      <c r="BU186" s="3" t="s">
        <v>729</v>
      </c>
      <c r="BV186" s="3" t="s">
        <v>103</v>
      </c>
      <c r="BY186" s="3">
        <v>13605.9</v>
      </c>
      <c r="BZ186" s="3" t="s">
        <v>124</v>
      </c>
      <c r="CA186" s="3" t="s">
        <v>388</v>
      </c>
      <c r="CC186" s="3" t="s">
        <v>208</v>
      </c>
      <c r="CD186" s="3">
        <v>2194</v>
      </c>
      <c r="CE186" s="3" t="s">
        <v>193</v>
      </c>
      <c r="CF186" s="4">
        <v>44580</v>
      </c>
      <c r="CI186" s="3">
        <v>1</v>
      </c>
      <c r="CJ186" s="3">
        <v>1</v>
      </c>
      <c r="CK186" s="3">
        <v>21</v>
      </c>
      <c r="CL186" s="3" t="s">
        <v>87</v>
      </c>
    </row>
    <row r="187" spans="1:90" x14ac:dyDescent="0.2">
      <c r="A187" s="3" t="s">
        <v>72</v>
      </c>
      <c r="B187" s="3" t="s">
        <v>73</v>
      </c>
      <c r="C187" s="3" t="s">
        <v>74</v>
      </c>
      <c r="E187" s="3" t="str">
        <f>"GAB2007774"</f>
        <v>GAB2007774</v>
      </c>
      <c r="F187" s="4">
        <v>44578</v>
      </c>
      <c r="G187" s="3">
        <v>202207</v>
      </c>
      <c r="H187" s="3" t="s">
        <v>75</v>
      </c>
      <c r="I187" s="3" t="s">
        <v>76</v>
      </c>
      <c r="J187" s="3" t="s">
        <v>77</v>
      </c>
      <c r="K187" s="3" t="s">
        <v>78</v>
      </c>
      <c r="L187" s="3" t="s">
        <v>730</v>
      </c>
      <c r="M187" s="3" t="s">
        <v>731</v>
      </c>
      <c r="N187" s="3" t="s">
        <v>732</v>
      </c>
      <c r="O187" s="3" t="s">
        <v>112</v>
      </c>
      <c r="P187" s="3" t="str">
        <f>"006588                        "</f>
        <v xml:space="preserve">006588                        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36.71</v>
      </c>
      <c r="AL187" s="3">
        <v>0</v>
      </c>
      <c r="AM187" s="3">
        <v>0</v>
      </c>
      <c r="AN187" s="3">
        <v>0</v>
      </c>
      <c r="AO187" s="3">
        <v>0</v>
      </c>
      <c r="AP187" s="3">
        <v>0</v>
      </c>
      <c r="AQ187" s="3">
        <v>0</v>
      </c>
      <c r="AR187" s="3">
        <v>0</v>
      </c>
      <c r="AS187" s="3">
        <v>0</v>
      </c>
      <c r="AT187" s="3">
        <v>0</v>
      </c>
      <c r="AU187" s="3">
        <v>0</v>
      </c>
      <c r="AV187" s="3">
        <v>0</v>
      </c>
      <c r="AW187" s="3">
        <v>0</v>
      </c>
      <c r="AX187" s="3">
        <v>0</v>
      </c>
      <c r="AY187" s="3">
        <v>0</v>
      </c>
      <c r="AZ187" s="3">
        <v>0</v>
      </c>
      <c r="BA187" s="3">
        <v>0</v>
      </c>
      <c r="BB187" s="3">
        <v>0</v>
      </c>
      <c r="BC187" s="3">
        <v>0</v>
      </c>
      <c r="BD187" s="3">
        <v>0</v>
      </c>
      <c r="BE187" s="3">
        <v>0</v>
      </c>
      <c r="BF187" s="3">
        <v>0</v>
      </c>
      <c r="BG187" s="3">
        <v>0</v>
      </c>
      <c r="BH187" s="3">
        <v>1</v>
      </c>
      <c r="BI187" s="3">
        <v>0.2</v>
      </c>
      <c r="BJ187" s="3">
        <v>2.2000000000000002</v>
      </c>
      <c r="BK187" s="3">
        <v>2.5</v>
      </c>
      <c r="BL187" s="3">
        <v>140.12</v>
      </c>
      <c r="BM187" s="3">
        <v>21.02</v>
      </c>
      <c r="BN187" s="3">
        <v>161.13999999999999</v>
      </c>
      <c r="BO187" s="3">
        <v>161.13999999999999</v>
      </c>
      <c r="BQ187" s="3" t="s">
        <v>733</v>
      </c>
      <c r="BR187" s="3" t="s">
        <v>84</v>
      </c>
      <c r="BS187" s="3" t="s">
        <v>85</v>
      </c>
      <c r="BY187" s="3">
        <v>11096.88</v>
      </c>
      <c r="BZ187" s="3" t="s">
        <v>124</v>
      </c>
      <c r="CC187" s="3" t="s">
        <v>731</v>
      </c>
      <c r="CD187" s="3">
        <v>9499</v>
      </c>
      <c r="CE187" s="3" t="s">
        <v>128</v>
      </c>
      <c r="CF187" s="4">
        <v>44580</v>
      </c>
      <c r="CI187" s="3">
        <v>1</v>
      </c>
      <c r="CJ187" s="3" t="s">
        <v>85</v>
      </c>
      <c r="CK187" s="3">
        <v>23</v>
      </c>
      <c r="CL187" s="3" t="s">
        <v>87</v>
      </c>
    </row>
    <row r="188" spans="1:90" x14ac:dyDescent="0.2">
      <c r="A188" s="3" t="s">
        <v>72</v>
      </c>
      <c r="B188" s="3" t="s">
        <v>73</v>
      </c>
      <c r="C188" s="3" t="s">
        <v>74</v>
      </c>
      <c r="E188" s="3" t="str">
        <f>"GAB2007745"</f>
        <v>GAB2007745</v>
      </c>
      <c r="F188" s="4">
        <v>44578</v>
      </c>
      <c r="G188" s="3">
        <v>202207</v>
      </c>
      <c r="H188" s="3" t="s">
        <v>75</v>
      </c>
      <c r="I188" s="3" t="s">
        <v>76</v>
      </c>
      <c r="J188" s="3" t="s">
        <v>77</v>
      </c>
      <c r="K188" s="3" t="s">
        <v>78</v>
      </c>
      <c r="L188" s="3" t="s">
        <v>75</v>
      </c>
      <c r="M188" s="3" t="s">
        <v>76</v>
      </c>
      <c r="N188" s="3" t="s">
        <v>438</v>
      </c>
      <c r="O188" s="3" t="s">
        <v>112</v>
      </c>
      <c r="P188" s="3" t="str">
        <f>"CT071368                      "</f>
        <v xml:space="preserve">CT071368                      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12.07</v>
      </c>
      <c r="AL188" s="3">
        <v>0</v>
      </c>
      <c r="AM188" s="3">
        <v>0</v>
      </c>
      <c r="AN188" s="3">
        <v>0</v>
      </c>
      <c r="AO188" s="3">
        <v>0</v>
      </c>
      <c r="AP188" s="3">
        <v>0</v>
      </c>
      <c r="AQ188" s="3">
        <v>0</v>
      </c>
      <c r="AR188" s="3">
        <v>0</v>
      </c>
      <c r="AS188" s="3">
        <v>0</v>
      </c>
      <c r="AT188" s="3">
        <v>0</v>
      </c>
      <c r="AU188" s="3">
        <v>0</v>
      </c>
      <c r="AV188" s="3">
        <v>0</v>
      </c>
      <c r="AW188" s="3">
        <v>0</v>
      </c>
      <c r="AX188" s="3">
        <v>0</v>
      </c>
      <c r="AY188" s="3">
        <v>0</v>
      </c>
      <c r="AZ188" s="3">
        <v>0</v>
      </c>
      <c r="BA188" s="3">
        <v>0</v>
      </c>
      <c r="BB188" s="3">
        <v>0</v>
      </c>
      <c r="BC188" s="3">
        <v>0</v>
      </c>
      <c r="BD188" s="3">
        <v>0</v>
      </c>
      <c r="BE188" s="3">
        <v>0</v>
      </c>
      <c r="BF188" s="3">
        <v>0</v>
      </c>
      <c r="BG188" s="3">
        <v>0</v>
      </c>
      <c r="BH188" s="3">
        <v>1</v>
      </c>
      <c r="BI188" s="3">
        <v>0.2</v>
      </c>
      <c r="BJ188" s="3">
        <v>3.9</v>
      </c>
      <c r="BK188" s="3">
        <v>4</v>
      </c>
      <c r="BL188" s="3">
        <v>46.08</v>
      </c>
      <c r="BM188" s="3">
        <v>6.91</v>
      </c>
      <c r="BN188" s="3">
        <v>52.99</v>
      </c>
      <c r="BO188" s="3">
        <v>52.99</v>
      </c>
      <c r="BQ188" s="3" t="s">
        <v>439</v>
      </c>
      <c r="BR188" s="3" t="s">
        <v>84</v>
      </c>
      <c r="BS188" s="4">
        <v>44579</v>
      </c>
      <c r="BT188" s="5">
        <v>0.33819444444444446</v>
      </c>
      <c r="BU188" s="3" t="s">
        <v>440</v>
      </c>
      <c r="BV188" s="3" t="s">
        <v>103</v>
      </c>
      <c r="BY188" s="3">
        <v>19256.25</v>
      </c>
      <c r="BZ188" s="3" t="s">
        <v>124</v>
      </c>
      <c r="CA188" s="3" t="s">
        <v>232</v>
      </c>
      <c r="CC188" s="3" t="s">
        <v>76</v>
      </c>
      <c r="CD188" s="3">
        <v>7800</v>
      </c>
      <c r="CE188" s="3" t="s">
        <v>335</v>
      </c>
      <c r="CF188" s="4">
        <v>44580</v>
      </c>
      <c r="CI188" s="3">
        <v>1</v>
      </c>
      <c r="CJ188" s="3">
        <v>1</v>
      </c>
      <c r="CK188" s="3">
        <v>22</v>
      </c>
      <c r="CL188" s="3" t="s">
        <v>87</v>
      </c>
    </row>
    <row r="189" spans="1:90" x14ac:dyDescent="0.2">
      <c r="A189" s="3" t="s">
        <v>72</v>
      </c>
      <c r="B189" s="3" t="s">
        <v>73</v>
      </c>
      <c r="C189" s="3" t="s">
        <v>74</v>
      </c>
      <c r="E189" s="3" t="str">
        <f>"GAB2007748"</f>
        <v>GAB2007748</v>
      </c>
      <c r="F189" s="4">
        <v>44578</v>
      </c>
      <c r="G189" s="3">
        <v>202207</v>
      </c>
      <c r="H189" s="3" t="s">
        <v>75</v>
      </c>
      <c r="I189" s="3" t="s">
        <v>76</v>
      </c>
      <c r="J189" s="3" t="s">
        <v>77</v>
      </c>
      <c r="K189" s="3" t="s">
        <v>78</v>
      </c>
      <c r="L189" s="3" t="s">
        <v>75</v>
      </c>
      <c r="M189" s="3" t="s">
        <v>76</v>
      </c>
      <c r="N189" s="3" t="s">
        <v>126</v>
      </c>
      <c r="O189" s="3" t="s">
        <v>112</v>
      </c>
      <c r="P189" s="3" t="str">
        <f>"CT071371                      "</f>
        <v xml:space="preserve">CT071371                      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12.07</v>
      </c>
      <c r="AL189" s="3">
        <v>0</v>
      </c>
      <c r="AM189" s="3">
        <v>0</v>
      </c>
      <c r="AN189" s="3">
        <v>0</v>
      </c>
      <c r="AO189" s="3">
        <v>0</v>
      </c>
      <c r="AP189" s="3">
        <v>0</v>
      </c>
      <c r="AQ189" s="3">
        <v>0</v>
      </c>
      <c r="AR189" s="3">
        <v>0</v>
      </c>
      <c r="AS189" s="3">
        <v>0</v>
      </c>
      <c r="AT189" s="3">
        <v>0</v>
      </c>
      <c r="AU189" s="3">
        <v>0</v>
      </c>
      <c r="AV189" s="3">
        <v>0</v>
      </c>
      <c r="AW189" s="3">
        <v>0</v>
      </c>
      <c r="AX189" s="3">
        <v>0</v>
      </c>
      <c r="AY189" s="3">
        <v>0</v>
      </c>
      <c r="AZ189" s="3">
        <v>0</v>
      </c>
      <c r="BA189" s="3">
        <v>0</v>
      </c>
      <c r="BB189" s="3">
        <v>0</v>
      </c>
      <c r="BC189" s="3">
        <v>0</v>
      </c>
      <c r="BD189" s="3">
        <v>0</v>
      </c>
      <c r="BE189" s="3">
        <v>0</v>
      </c>
      <c r="BF189" s="3">
        <v>0</v>
      </c>
      <c r="BG189" s="3">
        <v>0</v>
      </c>
      <c r="BH189" s="3">
        <v>1</v>
      </c>
      <c r="BI189" s="3">
        <v>0.2</v>
      </c>
      <c r="BJ189" s="3">
        <v>2.5</v>
      </c>
      <c r="BK189" s="3">
        <v>2.5</v>
      </c>
      <c r="BL189" s="3">
        <v>46.08</v>
      </c>
      <c r="BM189" s="3">
        <v>6.91</v>
      </c>
      <c r="BN189" s="3">
        <v>52.99</v>
      </c>
      <c r="BO189" s="3">
        <v>52.99</v>
      </c>
      <c r="BQ189" s="3" t="s">
        <v>127</v>
      </c>
      <c r="BR189" s="3" t="s">
        <v>84</v>
      </c>
      <c r="BS189" s="4">
        <v>44579</v>
      </c>
      <c r="BT189" s="5">
        <v>0.40277777777777773</v>
      </c>
      <c r="BU189" s="3" t="s">
        <v>734</v>
      </c>
      <c r="BV189" s="3" t="s">
        <v>103</v>
      </c>
      <c r="BY189" s="3">
        <v>12287.7</v>
      </c>
      <c r="BZ189" s="3" t="s">
        <v>124</v>
      </c>
      <c r="CA189" s="3" t="s">
        <v>274</v>
      </c>
      <c r="CC189" s="3" t="s">
        <v>76</v>
      </c>
      <c r="CD189" s="3">
        <v>7460</v>
      </c>
      <c r="CE189" s="3" t="s">
        <v>735</v>
      </c>
      <c r="CF189" s="4">
        <v>44580</v>
      </c>
      <c r="CI189" s="3">
        <v>1</v>
      </c>
      <c r="CJ189" s="3">
        <v>1</v>
      </c>
      <c r="CK189" s="3">
        <v>22</v>
      </c>
      <c r="CL189" s="3" t="s">
        <v>87</v>
      </c>
    </row>
    <row r="190" spans="1:90" x14ac:dyDescent="0.2">
      <c r="A190" s="3" t="s">
        <v>72</v>
      </c>
      <c r="B190" s="3" t="s">
        <v>73</v>
      </c>
      <c r="C190" s="3" t="s">
        <v>74</v>
      </c>
      <c r="E190" s="3" t="str">
        <f>"GAB2007762"</f>
        <v>GAB2007762</v>
      </c>
      <c r="F190" s="4">
        <v>44578</v>
      </c>
      <c r="G190" s="3">
        <v>202207</v>
      </c>
      <c r="H190" s="3" t="s">
        <v>75</v>
      </c>
      <c r="I190" s="3" t="s">
        <v>76</v>
      </c>
      <c r="J190" s="3" t="s">
        <v>77</v>
      </c>
      <c r="K190" s="3" t="s">
        <v>78</v>
      </c>
      <c r="L190" s="3" t="s">
        <v>223</v>
      </c>
      <c r="M190" s="3" t="s">
        <v>224</v>
      </c>
      <c r="N190" s="3" t="s">
        <v>736</v>
      </c>
      <c r="O190" s="3" t="s">
        <v>112</v>
      </c>
      <c r="P190" s="3" t="str">
        <f>"ATT:HAYLEY MARSDEN            "</f>
        <v xml:space="preserve">ATT:HAYLEY MARSDEN            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23.18</v>
      </c>
      <c r="AL190" s="3">
        <v>0</v>
      </c>
      <c r="AM190" s="3">
        <v>0</v>
      </c>
      <c r="AN190" s="3">
        <v>0</v>
      </c>
      <c r="AO190" s="3">
        <v>0</v>
      </c>
      <c r="AP190" s="3">
        <v>0</v>
      </c>
      <c r="AQ190" s="3">
        <v>0</v>
      </c>
      <c r="AR190" s="3">
        <v>0</v>
      </c>
      <c r="AS190" s="3">
        <v>0</v>
      </c>
      <c r="AT190" s="3">
        <v>0</v>
      </c>
      <c r="AU190" s="3">
        <v>0</v>
      </c>
      <c r="AV190" s="3">
        <v>0</v>
      </c>
      <c r="AW190" s="3">
        <v>0</v>
      </c>
      <c r="AX190" s="3">
        <v>0</v>
      </c>
      <c r="AY190" s="3">
        <v>0</v>
      </c>
      <c r="AZ190" s="3">
        <v>0</v>
      </c>
      <c r="BA190" s="3">
        <v>0</v>
      </c>
      <c r="BB190" s="3">
        <v>0</v>
      </c>
      <c r="BC190" s="3">
        <v>0</v>
      </c>
      <c r="BD190" s="3">
        <v>0</v>
      </c>
      <c r="BE190" s="3">
        <v>0</v>
      </c>
      <c r="BF190" s="3">
        <v>0</v>
      </c>
      <c r="BG190" s="3">
        <v>0</v>
      </c>
      <c r="BH190" s="3">
        <v>1</v>
      </c>
      <c r="BI190" s="3">
        <v>0.2</v>
      </c>
      <c r="BJ190" s="3">
        <v>2.8</v>
      </c>
      <c r="BK190" s="3">
        <v>3</v>
      </c>
      <c r="BL190" s="3">
        <v>88.48</v>
      </c>
      <c r="BM190" s="3">
        <v>13.27</v>
      </c>
      <c r="BN190" s="3">
        <v>101.75</v>
      </c>
      <c r="BO190" s="3">
        <v>101.75</v>
      </c>
      <c r="BQ190" s="3" t="s">
        <v>737</v>
      </c>
      <c r="BR190" s="3" t="s">
        <v>84</v>
      </c>
      <c r="BS190" s="4">
        <v>44582</v>
      </c>
      <c r="BT190" s="5">
        <v>0.39166666666666666</v>
      </c>
      <c r="BU190" s="3" t="s">
        <v>738</v>
      </c>
      <c r="BV190" s="3" t="s">
        <v>87</v>
      </c>
      <c r="BW190" s="3" t="s">
        <v>739</v>
      </c>
      <c r="BX190" s="3" t="s">
        <v>740</v>
      </c>
      <c r="BY190" s="3">
        <v>14229.6</v>
      </c>
      <c r="BZ190" s="3" t="s">
        <v>124</v>
      </c>
      <c r="CA190" s="3" t="s">
        <v>741</v>
      </c>
      <c r="CC190" s="3" t="s">
        <v>224</v>
      </c>
      <c r="CD190" s="3">
        <v>5201</v>
      </c>
      <c r="CE190" s="3" t="s">
        <v>742</v>
      </c>
      <c r="CF190" s="4">
        <v>44582</v>
      </c>
      <c r="CI190" s="3">
        <v>1</v>
      </c>
      <c r="CJ190" s="3">
        <v>4</v>
      </c>
      <c r="CK190" s="3">
        <v>21</v>
      </c>
      <c r="CL190" s="3" t="s">
        <v>87</v>
      </c>
    </row>
    <row r="191" spans="1:90" x14ac:dyDescent="0.2">
      <c r="A191" s="3" t="s">
        <v>72</v>
      </c>
      <c r="B191" s="3" t="s">
        <v>73</v>
      </c>
      <c r="C191" s="3" t="s">
        <v>74</v>
      </c>
      <c r="E191" s="3" t="str">
        <f>"GAB2007749"</f>
        <v>GAB2007749</v>
      </c>
      <c r="F191" s="4">
        <v>44578</v>
      </c>
      <c r="G191" s="3">
        <v>202207</v>
      </c>
      <c r="H191" s="3" t="s">
        <v>75</v>
      </c>
      <c r="I191" s="3" t="s">
        <v>76</v>
      </c>
      <c r="J191" s="3" t="s">
        <v>77</v>
      </c>
      <c r="K191" s="3" t="s">
        <v>78</v>
      </c>
      <c r="L191" s="3" t="s">
        <v>743</v>
      </c>
      <c r="M191" s="3" t="s">
        <v>744</v>
      </c>
      <c r="N191" s="3" t="s">
        <v>745</v>
      </c>
      <c r="O191" s="3" t="s">
        <v>112</v>
      </c>
      <c r="P191" s="3" t="str">
        <f>"CT071375                      "</f>
        <v xml:space="preserve">CT071375                      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21.74</v>
      </c>
      <c r="AL191" s="3">
        <v>0</v>
      </c>
      <c r="AM191" s="3">
        <v>0</v>
      </c>
      <c r="AN191" s="3">
        <v>0</v>
      </c>
      <c r="AO191" s="3">
        <v>0</v>
      </c>
      <c r="AP191" s="3">
        <v>0</v>
      </c>
      <c r="AQ191" s="3">
        <v>0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>
        <v>0</v>
      </c>
      <c r="AZ191" s="3">
        <v>0</v>
      </c>
      <c r="BA191" s="3">
        <v>0</v>
      </c>
      <c r="BB191" s="3">
        <v>0</v>
      </c>
      <c r="BC191" s="3">
        <v>0</v>
      </c>
      <c r="BD191" s="3">
        <v>0</v>
      </c>
      <c r="BE191" s="3">
        <v>0</v>
      </c>
      <c r="BF191" s="3">
        <v>0</v>
      </c>
      <c r="BG191" s="3">
        <v>0</v>
      </c>
      <c r="BH191" s="3">
        <v>1</v>
      </c>
      <c r="BI191" s="3">
        <v>0.1</v>
      </c>
      <c r="BJ191" s="3">
        <v>2</v>
      </c>
      <c r="BK191" s="3">
        <v>2</v>
      </c>
      <c r="BL191" s="3">
        <v>82.98</v>
      </c>
      <c r="BM191" s="3">
        <v>12.45</v>
      </c>
      <c r="BN191" s="3">
        <v>95.43</v>
      </c>
      <c r="BO191" s="3">
        <v>95.43</v>
      </c>
      <c r="BQ191" s="3" t="s">
        <v>746</v>
      </c>
      <c r="BR191" s="3" t="s">
        <v>84</v>
      </c>
      <c r="BS191" s="4">
        <v>44579</v>
      </c>
      <c r="BT191" s="5">
        <v>0.57847222222222217</v>
      </c>
      <c r="BU191" s="3" t="s">
        <v>747</v>
      </c>
      <c r="BV191" s="3" t="s">
        <v>103</v>
      </c>
      <c r="BY191" s="3">
        <v>10140</v>
      </c>
      <c r="BZ191" s="3" t="s">
        <v>124</v>
      </c>
      <c r="CA191" s="3" t="s">
        <v>748</v>
      </c>
      <c r="CC191" s="3" t="s">
        <v>744</v>
      </c>
      <c r="CD191" s="3">
        <v>7200</v>
      </c>
      <c r="CE191" s="3" t="s">
        <v>142</v>
      </c>
      <c r="CF191" s="4">
        <v>44580</v>
      </c>
      <c r="CI191" s="3">
        <v>2</v>
      </c>
      <c r="CJ191" s="3">
        <v>1</v>
      </c>
      <c r="CK191" s="3">
        <v>24</v>
      </c>
      <c r="CL191" s="3" t="s">
        <v>87</v>
      </c>
    </row>
    <row r="192" spans="1:90" x14ac:dyDescent="0.2">
      <c r="A192" s="3" t="s">
        <v>72</v>
      </c>
      <c r="B192" s="3" t="s">
        <v>73</v>
      </c>
      <c r="C192" s="3" t="s">
        <v>74</v>
      </c>
      <c r="E192" s="3" t="str">
        <f>"GAB2007747"</f>
        <v>GAB2007747</v>
      </c>
      <c r="F192" s="4">
        <v>44578</v>
      </c>
      <c r="G192" s="3">
        <v>202207</v>
      </c>
      <c r="H192" s="3" t="s">
        <v>75</v>
      </c>
      <c r="I192" s="3" t="s">
        <v>76</v>
      </c>
      <c r="J192" s="3" t="s">
        <v>77</v>
      </c>
      <c r="K192" s="3" t="s">
        <v>78</v>
      </c>
      <c r="L192" s="3" t="s">
        <v>246</v>
      </c>
      <c r="M192" s="3" t="s">
        <v>247</v>
      </c>
      <c r="N192" s="3" t="s">
        <v>248</v>
      </c>
      <c r="O192" s="3" t="s">
        <v>112</v>
      </c>
      <c r="P192" s="3" t="str">
        <f>"CT071374                      "</f>
        <v xml:space="preserve">CT071374                      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12.07</v>
      </c>
      <c r="AL192" s="3">
        <v>0</v>
      </c>
      <c r="AM192" s="3">
        <v>0</v>
      </c>
      <c r="AN192" s="3">
        <v>0</v>
      </c>
      <c r="AO192" s="3">
        <v>0</v>
      </c>
      <c r="AP192" s="3">
        <v>0</v>
      </c>
      <c r="AQ192" s="3">
        <v>0</v>
      </c>
      <c r="AR192" s="3">
        <v>0</v>
      </c>
      <c r="AS192" s="3">
        <v>0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0</v>
      </c>
      <c r="BA192" s="3">
        <v>0</v>
      </c>
      <c r="BB192" s="3">
        <v>0</v>
      </c>
      <c r="BC192" s="3">
        <v>0</v>
      </c>
      <c r="BD192" s="3">
        <v>0</v>
      </c>
      <c r="BE192" s="3">
        <v>0</v>
      </c>
      <c r="BF192" s="3">
        <v>0</v>
      </c>
      <c r="BG192" s="3">
        <v>0</v>
      </c>
      <c r="BH192" s="3">
        <v>1</v>
      </c>
      <c r="BI192" s="3">
        <v>0.2</v>
      </c>
      <c r="BJ192" s="3">
        <v>2</v>
      </c>
      <c r="BK192" s="3">
        <v>2</v>
      </c>
      <c r="BL192" s="3">
        <v>46.08</v>
      </c>
      <c r="BM192" s="3">
        <v>6.91</v>
      </c>
      <c r="BN192" s="3">
        <v>52.99</v>
      </c>
      <c r="BO192" s="3">
        <v>52.99</v>
      </c>
      <c r="BQ192" s="3" t="s">
        <v>515</v>
      </c>
      <c r="BR192" s="3" t="s">
        <v>84</v>
      </c>
      <c r="BS192" s="4">
        <v>44579</v>
      </c>
      <c r="BT192" s="5">
        <v>0.4236111111111111</v>
      </c>
      <c r="BU192" s="3" t="s">
        <v>749</v>
      </c>
      <c r="BV192" s="3" t="s">
        <v>103</v>
      </c>
      <c r="BY192" s="3">
        <v>10232.540000000001</v>
      </c>
      <c r="BZ192" s="3" t="s">
        <v>124</v>
      </c>
      <c r="CA192" s="3" t="s">
        <v>251</v>
      </c>
      <c r="CC192" s="3" t="s">
        <v>247</v>
      </c>
      <c r="CD192" s="3">
        <v>7600</v>
      </c>
      <c r="CE192" s="3" t="s">
        <v>125</v>
      </c>
      <c r="CF192" s="4">
        <v>44580</v>
      </c>
      <c r="CI192" s="3">
        <v>1</v>
      </c>
      <c r="CJ192" s="3">
        <v>1</v>
      </c>
      <c r="CK192" s="3">
        <v>22</v>
      </c>
      <c r="CL192" s="3" t="s">
        <v>87</v>
      </c>
    </row>
    <row r="193" spans="1:90" x14ac:dyDescent="0.2">
      <c r="A193" s="3" t="s">
        <v>72</v>
      </c>
      <c r="B193" s="3" t="s">
        <v>73</v>
      </c>
      <c r="C193" s="3" t="s">
        <v>74</v>
      </c>
      <c r="E193" s="3" t="str">
        <f>"GAB2007758"</f>
        <v>GAB2007758</v>
      </c>
      <c r="F193" s="4">
        <v>44578</v>
      </c>
      <c r="G193" s="3">
        <v>202207</v>
      </c>
      <c r="H193" s="3" t="s">
        <v>75</v>
      </c>
      <c r="I193" s="3" t="s">
        <v>76</v>
      </c>
      <c r="J193" s="3" t="s">
        <v>77</v>
      </c>
      <c r="K193" s="3" t="s">
        <v>78</v>
      </c>
      <c r="L193" s="3" t="s">
        <v>75</v>
      </c>
      <c r="M193" s="3" t="s">
        <v>76</v>
      </c>
      <c r="N193" s="3" t="s">
        <v>750</v>
      </c>
      <c r="O193" s="3" t="s">
        <v>112</v>
      </c>
      <c r="P193" s="3" t="str">
        <f>"CT071382                      "</f>
        <v xml:space="preserve">CT071382                      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12.07</v>
      </c>
      <c r="AL193" s="3">
        <v>0</v>
      </c>
      <c r="AM193" s="3">
        <v>0</v>
      </c>
      <c r="AN193" s="3">
        <v>0</v>
      </c>
      <c r="AO193" s="3">
        <v>0</v>
      </c>
      <c r="AP193" s="3">
        <v>0</v>
      </c>
      <c r="AQ193" s="3">
        <v>0</v>
      </c>
      <c r="AR193" s="3">
        <v>0</v>
      </c>
      <c r="AS193" s="3">
        <v>0</v>
      </c>
      <c r="AT193" s="3">
        <v>0</v>
      </c>
      <c r="AU193" s="3">
        <v>0</v>
      </c>
      <c r="AV193" s="3">
        <v>0</v>
      </c>
      <c r="AW193" s="3">
        <v>0</v>
      </c>
      <c r="AX193" s="3">
        <v>0</v>
      </c>
      <c r="AY193" s="3">
        <v>0</v>
      </c>
      <c r="AZ193" s="3">
        <v>0</v>
      </c>
      <c r="BA193" s="3">
        <v>0</v>
      </c>
      <c r="BB193" s="3">
        <v>0</v>
      </c>
      <c r="BC193" s="3">
        <v>0</v>
      </c>
      <c r="BD193" s="3">
        <v>0</v>
      </c>
      <c r="BE193" s="3">
        <v>0</v>
      </c>
      <c r="BF193" s="3">
        <v>0</v>
      </c>
      <c r="BG193" s="3">
        <v>0</v>
      </c>
      <c r="BH193" s="3">
        <v>1</v>
      </c>
      <c r="BI193" s="3">
        <v>1</v>
      </c>
      <c r="BJ193" s="3">
        <v>3.8</v>
      </c>
      <c r="BK193" s="3">
        <v>4</v>
      </c>
      <c r="BL193" s="3">
        <v>46.08</v>
      </c>
      <c r="BM193" s="3">
        <v>6.91</v>
      </c>
      <c r="BN193" s="3">
        <v>52.99</v>
      </c>
      <c r="BO193" s="3">
        <v>52.99</v>
      </c>
      <c r="BQ193" s="3" t="s">
        <v>751</v>
      </c>
      <c r="BR193" s="3" t="s">
        <v>84</v>
      </c>
      <c r="BS193" s="4">
        <v>44579</v>
      </c>
      <c r="BT193" s="5">
        <v>0.54305555555555551</v>
      </c>
      <c r="BU193" s="3" t="s">
        <v>752</v>
      </c>
      <c r="BV193" s="3" t="s">
        <v>87</v>
      </c>
      <c r="BW193" s="3" t="s">
        <v>278</v>
      </c>
      <c r="BX193" s="3" t="s">
        <v>468</v>
      </c>
      <c r="BY193" s="3">
        <v>19200</v>
      </c>
      <c r="BZ193" s="3" t="s">
        <v>124</v>
      </c>
      <c r="CA193" s="3" t="s">
        <v>720</v>
      </c>
      <c r="CC193" s="3" t="s">
        <v>76</v>
      </c>
      <c r="CD193" s="3">
        <v>7550</v>
      </c>
      <c r="CE193" s="3" t="s">
        <v>753</v>
      </c>
      <c r="CF193" s="4">
        <v>44580</v>
      </c>
      <c r="CI193" s="3">
        <v>1</v>
      </c>
      <c r="CJ193" s="3">
        <v>1</v>
      </c>
      <c r="CK193" s="3">
        <v>22</v>
      </c>
      <c r="CL193" s="3" t="s">
        <v>87</v>
      </c>
    </row>
    <row r="194" spans="1:90" x14ac:dyDescent="0.2">
      <c r="A194" s="3" t="s">
        <v>72</v>
      </c>
      <c r="B194" s="3" t="s">
        <v>73</v>
      </c>
      <c r="C194" s="3" t="s">
        <v>74</v>
      </c>
      <c r="E194" s="3" t="str">
        <f>"GAB2007754"</f>
        <v>GAB2007754</v>
      </c>
      <c r="F194" s="4">
        <v>44578</v>
      </c>
      <c r="G194" s="3">
        <v>202207</v>
      </c>
      <c r="H194" s="3" t="s">
        <v>75</v>
      </c>
      <c r="I194" s="3" t="s">
        <v>76</v>
      </c>
      <c r="J194" s="3" t="s">
        <v>77</v>
      </c>
      <c r="K194" s="3" t="s">
        <v>78</v>
      </c>
      <c r="L194" s="3" t="s">
        <v>75</v>
      </c>
      <c r="M194" s="3" t="s">
        <v>76</v>
      </c>
      <c r="N194" s="3" t="s">
        <v>275</v>
      </c>
      <c r="O194" s="3" t="s">
        <v>112</v>
      </c>
      <c r="P194" s="3" t="str">
        <f>"CT071379                      "</f>
        <v xml:space="preserve">CT071379                      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12.07</v>
      </c>
      <c r="AL194" s="3">
        <v>0</v>
      </c>
      <c r="AM194" s="3">
        <v>0</v>
      </c>
      <c r="AN194" s="3">
        <v>0</v>
      </c>
      <c r="AO194" s="3">
        <v>0</v>
      </c>
      <c r="AP194" s="3">
        <v>0</v>
      </c>
      <c r="AQ194" s="3">
        <v>0</v>
      </c>
      <c r="AR194" s="3">
        <v>0</v>
      </c>
      <c r="AS194" s="3">
        <v>0</v>
      </c>
      <c r="AT194" s="3">
        <v>0</v>
      </c>
      <c r="AU194" s="3">
        <v>0</v>
      </c>
      <c r="AV194" s="3">
        <v>0</v>
      </c>
      <c r="AW194" s="3">
        <v>0</v>
      </c>
      <c r="AX194" s="3">
        <v>0</v>
      </c>
      <c r="AY194" s="3">
        <v>0</v>
      </c>
      <c r="AZ194" s="3">
        <v>0</v>
      </c>
      <c r="BA194" s="3">
        <v>0</v>
      </c>
      <c r="BB194" s="3">
        <v>0</v>
      </c>
      <c r="BC194" s="3">
        <v>0</v>
      </c>
      <c r="BD194" s="3">
        <v>0</v>
      </c>
      <c r="BE194" s="3">
        <v>0</v>
      </c>
      <c r="BF194" s="3">
        <v>0</v>
      </c>
      <c r="BG194" s="3">
        <v>0</v>
      </c>
      <c r="BH194" s="3">
        <v>1</v>
      </c>
      <c r="BI194" s="3">
        <v>0.2</v>
      </c>
      <c r="BJ194" s="3">
        <v>2.4</v>
      </c>
      <c r="BK194" s="3">
        <v>2.5</v>
      </c>
      <c r="BL194" s="3">
        <v>46.08</v>
      </c>
      <c r="BM194" s="3">
        <v>6.91</v>
      </c>
      <c r="BN194" s="3">
        <v>52.99</v>
      </c>
      <c r="BO194" s="3">
        <v>52.99</v>
      </c>
      <c r="BQ194" s="3" t="s">
        <v>276</v>
      </c>
      <c r="BR194" s="3" t="s">
        <v>84</v>
      </c>
      <c r="BS194" s="4">
        <v>44579</v>
      </c>
      <c r="BT194" s="5">
        <v>0.57638888888888895</v>
      </c>
      <c r="BU194" s="3" t="s">
        <v>754</v>
      </c>
      <c r="BV194" s="3" t="s">
        <v>87</v>
      </c>
      <c r="BW194" s="3" t="s">
        <v>278</v>
      </c>
      <c r="BX194" s="3" t="s">
        <v>279</v>
      </c>
      <c r="BY194" s="3">
        <v>12118.43</v>
      </c>
      <c r="BZ194" s="3" t="s">
        <v>124</v>
      </c>
      <c r="CA194" s="3" t="s">
        <v>469</v>
      </c>
      <c r="CC194" s="3" t="s">
        <v>76</v>
      </c>
      <c r="CD194" s="3">
        <v>7806</v>
      </c>
      <c r="CE194" s="3" t="s">
        <v>193</v>
      </c>
      <c r="CF194" s="4">
        <v>44580</v>
      </c>
      <c r="CI194" s="3">
        <v>1</v>
      </c>
      <c r="CJ194" s="3">
        <v>1</v>
      </c>
      <c r="CK194" s="3">
        <v>22</v>
      </c>
      <c r="CL194" s="3" t="s">
        <v>87</v>
      </c>
    </row>
    <row r="195" spans="1:90" x14ac:dyDescent="0.2">
      <c r="A195" s="3" t="s">
        <v>72</v>
      </c>
      <c r="B195" s="3" t="s">
        <v>73</v>
      </c>
      <c r="C195" s="3" t="s">
        <v>74</v>
      </c>
      <c r="E195" s="3" t="str">
        <f>"GAB2007753"</f>
        <v>GAB2007753</v>
      </c>
      <c r="F195" s="4">
        <v>44578</v>
      </c>
      <c r="G195" s="3">
        <v>202207</v>
      </c>
      <c r="H195" s="3" t="s">
        <v>75</v>
      </c>
      <c r="I195" s="3" t="s">
        <v>76</v>
      </c>
      <c r="J195" s="3" t="s">
        <v>77</v>
      </c>
      <c r="K195" s="3" t="s">
        <v>78</v>
      </c>
      <c r="L195" s="3" t="s">
        <v>105</v>
      </c>
      <c r="M195" s="3" t="s">
        <v>106</v>
      </c>
      <c r="N195" s="3" t="s">
        <v>755</v>
      </c>
      <c r="O195" s="3" t="s">
        <v>112</v>
      </c>
      <c r="P195" s="3" t="str">
        <f>"CT071378                      "</f>
        <v xml:space="preserve">CT071378                      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19.32</v>
      </c>
      <c r="AL195" s="3">
        <v>0</v>
      </c>
      <c r="AM195" s="3">
        <v>0</v>
      </c>
      <c r="AN195" s="3">
        <v>0</v>
      </c>
      <c r="AO195" s="3">
        <v>0</v>
      </c>
      <c r="AP195" s="3">
        <v>0</v>
      </c>
      <c r="AQ195" s="3">
        <v>15</v>
      </c>
      <c r="AR195" s="3">
        <v>0</v>
      </c>
      <c r="AS195" s="3">
        <v>0</v>
      </c>
      <c r="AT195" s="3">
        <v>0</v>
      </c>
      <c r="AU195" s="3">
        <v>0</v>
      </c>
      <c r="AV195" s="3">
        <v>0</v>
      </c>
      <c r="AW195" s="3">
        <v>0</v>
      </c>
      <c r="AX195" s="3">
        <v>0</v>
      </c>
      <c r="AY195" s="3">
        <v>0</v>
      </c>
      <c r="AZ195" s="3">
        <v>0</v>
      </c>
      <c r="BA195" s="3">
        <v>0</v>
      </c>
      <c r="BB195" s="3">
        <v>0</v>
      </c>
      <c r="BC195" s="3">
        <v>0</v>
      </c>
      <c r="BD195" s="3">
        <v>0</v>
      </c>
      <c r="BE195" s="3">
        <v>0</v>
      </c>
      <c r="BF195" s="3">
        <v>0</v>
      </c>
      <c r="BG195" s="3">
        <v>0</v>
      </c>
      <c r="BH195" s="3">
        <v>1</v>
      </c>
      <c r="BI195" s="3">
        <v>0.1</v>
      </c>
      <c r="BJ195" s="3">
        <v>2.4</v>
      </c>
      <c r="BK195" s="3">
        <v>2.5</v>
      </c>
      <c r="BL195" s="3">
        <v>88.74</v>
      </c>
      <c r="BM195" s="3">
        <v>13.31</v>
      </c>
      <c r="BN195" s="3">
        <v>102.05</v>
      </c>
      <c r="BO195" s="3">
        <v>102.05</v>
      </c>
      <c r="BQ195" s="3" t="s">
        <v>756</v>
      </c>
      <c r="BR195" s="3" t="s">
        <v>84</v>
      </c>
      <c r="BS195" s="4">
        <v>44579</v>
      </c>
      <c r="BT195" s="5">
        <v>0.36527777777777781</v>
      </c>
      <c r="BU195" s="3" t="s">
        <v>757</v>
      </c>
      <c r="BV195" s="3" t="s">
        <v>103</v>
      </c>
      <c r="BY195" s="3">
        <v>11751.48</v>
      </c>
      <c r="BZ195" s="3" t="s">
        <v>114</v>
      </c>
      <c r="CA195" s="3" t="s">
        <v>758</v>
      </c>
      <c r="CC195" s="3" t="s">
        <v>106</v>
      </c>
      <c r="CD195" s="3">
        <v>2001</v>
      </c>
      <c r="CE195" s="3" t="s">
        <v>125</v>
      </c>
      <c r="CF195" s="4">
        <v>44579</v>
      </c>
      <c r="CI195" s="3">
        <v>1</v>
      </c>
      <c r="CJ195" s="3">
        <v>1</v>
      </c>
      <c r="CK195" s="3">
        <v>21</v>
      </c>
      <c r="CL195" s="3" t="s">
        <v>87</v>
      </c>
    </row>
    <row r="196" spans="1:90" x14ac:dyDescent="0.2">
      <c r="A196" s="3" t="s">
        <v>72</v>
      </c>
      <c r="B196" s="3" t="s">
        <v>73</v>
      </c>
      <c r="C196" s="3" t="s">
        <v>74</v>
      </c>
      <c r="E196" s="3" t="str">
        <f>"GAB2007752"</f>
        <v>GAB2007752</v>
      </c>
      <c r="F196" s="4">
        <v>44578</v>
      </c>
      <c r="G196" s="3">
        <v>202207</v>
      </c>
      <c r="H196" s="3" t="s">
        <v>75</v>
      </c>
      <c r="I196" s="3" t="s">
        <v>76</v>
      </c>
      <c r="J196" s="3" t="s">
        <v>77</v>
      </c>
      <c r="K196" s="3" t="s">
        <v>78</v>
      </c>
      <c r="L196" s="3" t="s">
        <v>389</v>
      </c>
      <c r="M196" s="3" t="s">
        <v>390</v>
      </c>
      <c r="N196" s="3" t="s">
        <v>759</v>
      </c>
      <c r="O196" s="3" t="s">
        <v>112</v>
      </c>
      <c r="P196" s="3" t="str">
        <f>"006550                        "</f>
        <v xml:space="preserve">006550                        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15.46</v>
      </c>
      <c r="AL196" s="3">
        <v>0</v>
      </c>
      <c r="AM196" s="3">
        <v>0</v>
      </c>
      <c r="AN196" s="3">
        <v>0</v>
      </c>
      <c r="AO196" s="3">
        <v>0</v>
      </c>
      <c r="AP196" s="3">
        <v>0</v>
      </c>
      <c r="AQ196" s="3">
        <v>0</v>
      </c>
      <c r="AR196" s="3">
        <v>0</v>
      </c>
      <c r="AS196" s="3">
        <v>0</v>
      </c>
      <c r="AT196" s="3">
        <v>0</v>
      </c>
      <c r="AU196" s="3">
        <v>0</v>
      </c>
      <c r="AV196" s="3">
        <v>0</v>
      </c>
      <c r="AW196" s="3">
        <v>0</v>
      </c>
      <c r="AX196" s="3">
        <v>0</v>
      </c>
      <c r="AY196" s="3">
        <v>0</v>
      </c>
      <c r="AZ196" s="3">
        <v>0</v>
      </c>
      <c r="BA196" s="3">
        <v>0</v>
      </c>
      <c r="BB196" s="3">
        <v>0</v>
      </c>
      <c r="BC196" s="3">
        <v>0</v>
      </c>
      <c r="BD196" s="3">
        <v>0</v>
      </c>
      <c r="BE196" s="3">
        <v>0</v>
      </c>
      <c r="BF196" s="3">
        <v>0</v>
      </c>
      <c r="BG196" s="3">
        <v>0</v>
      </c>
      <c r="BH196" s="3">
        <v>1</v>
      </c>
      <c r="BI196" s="3">
        <v>0.2</v>
      </c>
      <c r="BJ196" s="3">
        <v>2</v>
      </c>
      <c r="BK196" s="3">
        <v>2</v>
      </c>
      <c r="BL196" s="3">
        <v>59</v>
      </c>
      <c r="BM196" s="3">
        <v>8.85</v>
      </c>
      <c r="BN196" s="3">
        <v>67.849999999999994</v>
      </c>
      <c r="BO196" s="3">
        <v>67.849999999999994</v>
      </c>
      <c r="BQ196" s="3" t="s">
        <v>760</v>
      </c>
      <c r="BR196" s="3" t="s">
        <v>84</v>
      </c>
      <c r="BS196" s="4">
        <v>44580</v>
      </c>
      <c r="BT196" s="5">
        <v>0.43541666666666662</v>
      </c>
      <c r="BU196" s="3" t="s">
        <v>761</v>
      </c>
      <c r="BV196" s="3" t="s">
        <v>87</v>
      </c>
      <c r="BW196" s="3" t="s">
        <v>265</v>
      </c>
      <c r="BX196" s="3" t="s">
        <v>266</v>
      </c>
      <c r="BY196" s="3">
        <v>10241</v>
      </c>
      <c r="BZ196" s="3" t="s">
        <v>124</v>
      </c>
      <c r="CA196" s="3" t="s">
        <v>644</v>
      </c>
      <c r="CC196" s="3" t="s">
        <v>390</v>
      </c>
      <c r="CD196" s="3">
        <v>4000</v>
      </c>
      <c r="CE196" s="3" t="s">
        <v>125</v>
      </c>
      <c r="CF196" s="4">
        <v>44581</v>
      </c>
      <c r="CI196" s="3">
        <v>1</v>
      </c>
      <c r="CJ196" s="3">
        <v>2</v>
      </c>
      <c r="CK196" s="3">
        <v>21</v>
      </c>
      <c r="CL196" s="3" t="s">
        <v>87</v>
      </c>
    </row>
    <row r="197" spans="1:90" x14ac:dyDescent="0.2">
      <c r="A197" s="3" t="s">
        <v>72</v>
      </c>
      <c r="B197" s="3" t="s">
        <v>73</v>
      </c>
      <c r="C197" s="3" t="s">
        <v>74</v>
      </c>
      <c r="E197" s="3" t="str">
        <f>"GAB2007751"</f>
        <v>GAB2007751</v>
      </c>
      <c r="F197" s="4">
        <v>44578</v>
      </c>
      <c r="G197" s="3">
        <v>202207</v>
      </c>
      <c r="H197" s="3" t="s">
        <v>75</v>
      </c>
      <c r="I197" s="3" t="s">
        <v>76</v>
      </c>
      <c r="J197" s="3" t="s">
        <v>77</v>
      </c>
      <c r="K197" s="3" t="s">
        <v>78</v>
      </c>
      <c r="L197" s="3" t="s">
        <v>105</v>
      </c>
      <c r="M197" s="3" t="s">
        <v>106</v>
      </c>
      <c r="N197" s="3" t="s">
        <v>762</v>
      </c>
      <c r="O197" s="3" t="s">
        <v>112</v>
      </c>
      <c r="P197" s="3" t="str">
        <f>"006551                        "</f>
        <v xml:space="preserve">006551                        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19.32</v>
      </c>
      <c r="AL197" s="3">
        <v>0</v>
      </c>
      <c r="AM197" s="3">
        <v>0</v>
      </c>
      <c r="AN197" s="3">
        <v>0</v>
      </c>
      <c r="AO197" s="3">
        <v>0</v>
      </c>
      <c r="AP197" s="3">
        <v>0</v>
      </c>
      <c r="AQ197" s="3">
        <v>0</v>
      </c>
      <c r="AR197" s="3">
        <v>0</v>
      </c>
      <c r="AS197" s="3">
        <v>0</v>
      </c>
      <c r="AT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v>0</v>
      </c>
      <c r="BA197" s="3">
        <v>0</v>
      </c>
      <c r="BB197" s="3">
        <v>0</v>
      </c>
      <c r="BC197" s="3">
        <v>0</v>
      </c>
      <c r="BD197" s="3">
        <v>0</v>
      </c>
      <c r="BE197" s="3">
        <v>0</v>
      </c>
      <c r="BF197" s="3">
        <v>0</v>
      </c>
      <c r="BG197" s="3">
        <v>0</v>
      </c>
      <c r="BH197" s="3">
        <v>1</v>
      </c>
      <c r="BI197" s="3">
        <v>0.3</v>
      </c>
      <c r="BJ197" s="3">
        <v>2.5</v>
      </c>
      <c r="BK197" s="3">
        <v>2.5</v>
      </c>
      <c r="BL197" s="3">
        <v>73.739999999999995</v>
      </c>
      <c r="BM197" s="3">
        <v>11.06</v>
      </c>
      <c r="BN197" s="3">
        <v>84.8</v>
      </c>
      <c r="BO197" s="3">
        <v>84.8</v>
      </c>
      <c r="BQ197" s="3" t="s">
        <v>763</v>
      </c>
      <c r="BR197" s="3" t="s">
        <v>84</v>
      </c>
      <c r="BS197" s="4">
        <v>44579</v>
      </c>
      <c r="BT197" s="5">
        <v>0.4291666666666667</v>
      </c>
      <c r="BU197" s="3" t="s">
        <v>764</v>
      </c>
      <c r="BV197" s="3" t="s">
        <v>103</v>
      </c>
      <c r="BY197" s="3">
        <v>12337.38</v>
      </c>
      <c r="BZ197" s="3" t="s">
        <v>124</v>
      </c>
      <c r="CA197" s="3" t="s">
        <v>765</v>
      </c>
      <c r="CC197" s="3" t="s">
        <v>106</v>
      </c>
      <c r="CD197" s="3">
        <v>2191</v>
      </c>
      <c r="CE197" s="3" t="s">
        <v>137</v>
      </c>
      <c r="CF197" s="4">
        <v>44579</v>
      </c>
      <c r="CI197" s="3">
        <v>1</v>
      </c>
      <c r="CJ197" s="3">
        <v>1</v>
      </c>
      <c r="CK197" s="3">
        <v>21</v>
      </c>
      <c r="CL197" s="3" t="s">
        <v>87</v>
      </c>
    </row>
    <row r="198" spans="1:90" x14ac:dyDescent="0.2">
      <c r="A198" s="3" t="s">
        <v>72</v>
      </c>
      <c r="B198" s="3" t="s">
        <v>73</v>
      </c>
      <c r="C198" s="3" t="s">
        <v>74</v>
      </c>
      <c r="E198" s="3" t="str">
        <f>"GAB2007755"</f>
        <v>GAB2007755</v>
      </c>
      <c r="F198" s="4">
        <v>44578</v>
      </c>
      <c r="G198" s="3">
        <v>202207</v>
      </c>
      <c r="H198" s="3" t="s">
        <v>75</v>
      </c>
      <c r="I198" s="3" t="s">
        <v>76</v>
      </c>
      <c r="J198" s="3" t="s">
        <v>77</v>
      </c>
      <c r="K198" s="3" t="s">
        <v>78</v>
      </c>
      <c r="L198" s="3" t="s">
        <v>237</v>
      </c>
      <c r="M198" s="3" t="s">
        <v>238</v>
      </c>
      <c r="N198" s="3" t="s">
        <v>239</v>
      </c>
      <c r="O198" s="3" t="s">
        <v>112</v>
      </c>
      <c r="P198" s="3" t="str">
        <f>"CT071380                      "</f>
        <v xml:space="preserve">CT071380                      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36.71</v>
      </c>
      <c r="AL198" s="3">
        <v>0</v>
      </c>
      <c r="AM198" s="3">
        <v>0</v>
      </c>
      <c r="AN198" s="3">
        <v>0</v>
      </c>
      <c r="AO198" s="3">
        <v>0</v>
      </c>
      <c r="AP198" s="3">
        <v>0</v>
      </c>
      <c r="AQ198" s="3">
        <v>0</v>
      </c>
      <c r="AR198" s="3">
        <v>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0</v>
      </c>
      <c r="BA198" s="3">
        <v>0</v>
      </c>
      <c r="BB198" s="3">
        <v>0</v>
      </c>
      <c r="BC198" s="3">
        <v>0</v>
      </c>
      <c r="BD198" s="3">
        <v>0</v>
      </c>
      <c r="BE198" s="3">
        <v>0</v>
      </c>
      <c r="BF198" s="3">
        <v>0</v>
      </c>
      <c r="BG198" s="3">
        <v>0</v>
      </c>
      <c r="BH198" s="3">
        <v>1</v>
      </c>
      <c r="BI198" s="3">
        <v>0.1</v>
      </c>
      <c r="BJ198" s="3">
        <v>2.2999999999999998</v>
      </c>
      <c r="BK198" s="3">
        <v>2.5</v>
      </c>
      <c r="BL198" s="3">
        <v>140.12</v>
      </c>
      <c r="BM198" s="3">
        <v>21.02</v>
      </c>
      <c r="BN198" s="3">
        <v>161.13999999999999</v>
      </c>
      <c r="BO198" s="3">
        <v>161.13999999999999</v>
      </c>
      <c r="BQ198" s="3" t="s">
        <v>401</v>
      </c>
      <c r="BR198" s="3" t="s">
        <v>84</v>
      </c>
      <c r="BS198" s="4">
        <v>44579</v>
      </c>
      <c r="BT198" s="5">
        <v>0.36041666666666666</v>
      </c>
      <c r="BU198" s="3" t="s">
        <v>241</v>
      </c>
      <c r="BV198" s="3" t="s">
        <v>103</v>
      </c>
      <c r="BY198" s="3">
        <v>11481.12</v>
      </c>
      <c r="BZ198" s="3" t="s">
        <v>124</v>
      </c>
      <c r="CA198" s="3" t="s">
        <v>242</v>
      </c>
      <c r="CC198" s="3" t="s">
        <v>238</v>
      </c>
      <c r="CD198" s="3">
        <v>1900</v>
      </c>
      <c r="CE198" s="3" t="s">
        <v>125</v>
      </c>
      <c r="CF198" s="4">
        <v>44580</v>
      </c>
      <c r="CI198" s="3">
        <v>1</v>
      </c>
      <c r="CJ198" s="3">
        <v>1</v>
      </c>
      <c r="CK198" s="3">
        <v>23</v>
      </c>
      <c r="CL198" s="3" t="s">
        <v>87</v>
      </c>
    </row>
    <row r="199" spans="1:90" x14ac:dyDescent="0.2">
      <c r="A199" s="3" t="s">
        <v>72</v>
      </c>
      <c r="B199" s="3" t="s">
        <v>73</v>
      </c>
      <c r="C199" s="3" t="s">
        <v>74</v>
      </c>
      <c r="E199" s="3" t="str">
        <f>"GAB2007765"</f>
        <v>GAB2007765</v>
      </c>
      <c r="F199" s="4">
        <v>44578</v>
      </c>
      <c r="G199" s="3">
        <v>202207</v>
      </c>
      <c r="H199" s="3" t="s">
        <v>75</v>
      </c>
      <c r="I199" s="3" t="s">
        <v>76</v>
      </c>
      <c r="J199" s="3" t="s">
        <v>77</v>
      </c>
      <c r="K199" s="3" t="s">
        <v>78</v>
      </c>
      <c r="L199" s="3" t="s">
        <v>252</v>
      </c>
      <c r="M199" s="3" t="s">
        <v>253</v>
      </c>
      <c r="N199" s="3" t="s">
        <v>766</v>
      </c>
      <c r="O199" s="3" t="s">
        <v>82</v>
      </c>
      <c r="P199" s="3" t="str">
        <f>"CT071384                      "</f>
        <v xml:space="preserve">CT071384                      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42.16</v>
      </c>
      <c r="AL199" s="3">
        <v>0</v>
      </c>
      <c r="AM199" s="3">
        <v>0</v>
      </c>
      <c r="AN199" s="3">
        <v>0</v>
      </c>
      <c r="AO199" s="3">
        <v>0</v>
      </c>
      <c r="AP199" s="3">
        <v>0</v>
      </c>
      <c r="AQ199" s="3">
        <v>0</v>
      </c>
      <c r="AR199" s="3">
        <v>0</v>
      </c>
      <c r="AS199" s="3">
        <v>0</v>
      </c>
      <c r="AT199" s="3">
        <v>0</v>
      </c>
      <c r="AU199" s="3">
        <v>0</v>
      </c>
      <c r="AV199" s="3">
        <v>0</v>
      </c>
      <c r="AW199" s="3">
        <v>0</v>
      </c>
      <c r="AX199" s="3">
        <v>0</v>
      </c>
      <c r="AY199" s="3">
        <v>0</v>
      </c>
      <c r="AZ199" s="3">
        <v>0</v>
      </c>
      <c r="BA199" s="3">
        <v>0</v>
      </c>
      <c r="BB199" s="3">
        <v>0</v>
      </c>
      <c r="BC199" s="3">
        <v>0</v>
      </c>
      <c r="BD199" s="3">
        <v>0</v>
      </c>
      <c r="BE199" s="3">
        <v>0</v>
      </c>
      <c r="BF199" s="3">
        <v>0</v>
      </c>
      <c r="BG199" s="3">
        <v>0</v>
      </c>
      <c r="BH199" s="3">
        <v>2</v>
      </c>
      <c r="BI199" s="3">
        <v>3.2</v>
      </c>
      <c r="BJ199" s="3">
        <v>12.6</v>
      </c>
      <c r="BK199" s="3">
        <v>13</v>
      </c>
      <c r="BL199" s="3">
        <v>166.16</v>
      </c>
      <c r="BM199" s="3">
        <v>24.92</v>
      </c>
      <c r="BN199" s="3">
        <v>191.08</v>
      </c>
      <c r="BO199" s="3">
        <v>191.08</v>
      </c>
      <c r="BQ199" s="3" t="s">
        <v>256</v>
      </c>
      <c r="BR199" s="3" t="s">
        <v>84</v>
      </c>
      <c r="BS199" s="4">
        <v>44580</v>
      </c>
      <c r="BT199" s="5">
        <v>0.56944444444444442</v>
      </c>
      <c r="BU199" s="3" t="s">
        <v>767</v>
      </c>
      <c r="BV199" s="3" t="s">
        <v>103</v>
      </c>
      <c r="BY199" s="3">
        <v>62901.61</v>
      </c>
      <c r="CA199" s="3" t="s">
        <v>259</v>
      </c>
      <c r="CC199" s="3" t="s">
        <v>253</v>
      </c>
      <c r="CD199" s="3">
        <v>9460</v>
      </c>
      <c r="CE199" s="3" t="s">
        <v>86</v>
      </c>
      <c r="CF199" s="4">
        <v>44580</v>
      </c>
      <c r="CI199" s="3">
        <v>3</v>
      </c>
      <c r="CJ199" s="3">
        <v>2</v>
      </c>
      <c r="CK199" s="3">
        <v>43</v>
      </c>
      <c r="CL199" s="3" t="s">
        <v>87</v>
      </c>
    </row>
    <row r="200" spans="1:90" x14ac:dyDescent="0.2">
      <c r="A200" s="3" t="s">
        <v>72</v>
      </c>
      <c r="B200" s="3" t="s">
        <v>73</v>
      </c>
      <c r="C200" s="3" t="s">
        <v>74</v>
      </c>
      <c r="E200" s="3" t="str">
        <f>"009940857716"</f>
        <v>009940857716</v>
      </c>
      <c r="F200" s="4">
        <v>44578</v>
      </c>
      <c r="G200" s="3">
        <v>202207</v>
      </c>
      <c r="H200" s="3" t="s">
        <v>92</v>
      </c>
      <c r="I200" s="3" t="s">
        <v>93</v>
      </c>
      <c r="J200" s="3" t="s">
        <v>143</v>
      </c>
      <c r="K200" s="3" t="s">
        <v>78</v>
      </c>
      <c r="L200" s="3" t="s">
        <v>75</v>
      </c>
      <c r="M200" s="3" t="s">
        <v>76</v>
      </c>
      <c r="N200" s="3" t="s">
        <v>144</v>
      </c>
      <c r="O200" s="3" t="s">
        <v>112</v>
      </c>
      <c r="P200" s="3" t="str">
        <f>"NO REF                        "</f>
        <v xml:space="preserve">NO REF                        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15.46</v>
      </c>
      <c r="AL200" s="3">
        <v>0</v>
      </c>
      <c r="AM200" s="3">
        <v>0</v>
      </c>
      <c r="AN200" s="3">
        <v>0</v>
      </c>
      <c r="AO200" s="3">
        <v>0</v>
      </c>
      <c r="AP200" s="3">
        <v>0</v>
      </c>
      <c r="AQ200" s="3">
        <v>0</v>
      </c>
      <c r="AR200" s="3">
        <v>0</v>
      </c>
      <c r="AS200" s="3">
        <v>0</v>
      </c>
      <c r="AT200" s="3">
        <v>0</v>
      </c>
      <c r="AU200" s="3">
        <v>0</v>
      </c>
      <c r="AV200" s="3">
        <v>0</v>
      </c>
      <c r="AW200" s="3">
        <v>0</v>
      </c>
      <c r="AX200" s="3">
        <v>0</v>
      </c>
      <c r="AY200" s="3">
        <v>0</v>
      </c>
      <c r="AZ200" s="3">
        <v>0</v>
      </c>
      <c r="BA200" s="3">
        <v>0</v>
      </c>
      <c r="BB200" s="3">
        <v>0</v>
      </c>
      <c r="BC200" s="3">
        <v>0</v>
      </c>
      <c r="BD200" s="3">
        <v>0</v>
      </c>
      <c r="BE200" s="3">
        <v>0</v>
      </c>
      <c r="BF200" s="3">
        <v>0</v>
      </c>
      <c r="BG200" s="3">
        <v>0</v>
      </c>
      <c r="BH200" s="3">
        <v>1</v>
      </c>
      <c r="BI200" s="3">
        <v>1</v>
      </c>
      <c r="BJ200" s="3">
        <v>0.2</v>
      </c>
      <c r="BK200" s="3">
        <v>1</v>
      </c>
      <c r="BL200" s="3">
        <v>59</v>
      </c>
      <c r="BM200" s="3">
        <v>8.85</v>
      </c>
      <c r="BN200" s="3">
        <v>67.849999999999994</v>
      </c>
      <c r="BO200" s="3">
        <v>67.849999999999994</v>
      </c>
      <c r="BQ200" s="3" t="s">
        <v>768</v>
      </c>
      <c r="BR200" s="3" t="s">
        <v>157</v>
      </c>
      <c r="BS200" s="4">
        <v>44579</v>
      </c>
      <c r="BT200" s="5">
        <v>0.39305555555555555</v>
      </c>
      <c r="BU200" s="3" t="s">
        <v>769</v>
      </c>
      <c r="BV200" s="3" t="s">
        <v>103</v>
      </c>
      <c r="BY200" s="3">
        <v>1200</v>
      </c>
      <c r="BZ200" s="3" t="s">
        <v>124</v>
      </c>
      <c r="CA200" s="3" t="s">
        <v>159</v>
      </c>
      <c r="CC200" s="3" t="s">
        <v>76</v>
      </c>
      <c r="CD200" s="3">
        <v>7460</v>
      </c>
      <c r="CE200" s="3" t="s">
        <v>86</v>
      </c>
      <c r="CF200" s="4">
        <v>44580</v>
      </c>
      <c r="CI200" s="3">
        <v>1</v>
      </c>
      <c r="CJ200" s="3">
        <v>1</v>
      </c>
      <c r="CK200" s="3">
        <v>21</v>
      </c>
      <c r="CL200" s="3" t="s">
        <v>87</v>
      </c>
    </row>
    <row r="201" spans="1:90" x14ac:dyDescent="0.2">
      <c r="A201" s="3" t="s">
        <v>72</v>
      </c>
      <c r="B201" s="3" t="s">
        <v>73</v>
      </c>
      <c r="C201" s="3" t="s">
        <v>74</v>
      </c>
      <c r="E201" s="3" t="str">
        <f>"GAB2007819"</f>
        <v>GAB2007819</v>
      </c>
      <c r="F201" s="4">
        <v>44580</v>
      </c>
      <c r="G201" s="3">
        <v>202207</v>
      </c>
      <c r="H201" s="3" t="s">
        <v>75</v>
      </c>
      <c r="I201" s="3" t="s">
        <v>76</v>
      </c>
      <c r="J201" s="3" t="s">
        <v>77</v>
      </c>
      <c r="K201" s="3" t="s">
        <v>78</v>
      </c>
      <c r="L201" s="3" t="s">
        <v>75</v>
      </c>
      <c r="M201" s="3" t="s">
        <v>76</v>
      </c>
      <c r="N201" s="3" t="s">
        <v>452</v>
      </c>
      <c r="O201" s="3" t="s">
        <v>112</v>
      </c>
      <c r="P201" s="3" t="str">
        <f>"CT071445                      "</f>
        <v xml:space="preserve">CT071445                      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12.07</v>
      </c>
      <c r="AL201" s="3">
        <v>0</v>
      </c>
      <c r="AM201" s="3">
        <v>0</v>
      </c>
      <c r="AN201" s="3">
        <v>0</v>
      </c>
      <c r="AO201" s="3">
        <v>0</v>
      </c>
      <c r="AP201" s="3">
        <v>0</v>
      </c>
      <c r="AQ201" s="3">
        <v>0</v>
      </c>
      <c r="AR201" s="3">
        <v>0</v>
      </c>
      <c r="AS201" s="3">
        <v>0</v>
      </c>
      <c r="AT201" s="3">
        <v>0</v>
      </c>
      <c r="AU201" s="3">
        <v>0</v>
      </c>
      <c r="AV201" s="3">
        <v>0</v>
      </c>
      <c r="AW201" s="3">
        <v>0</v>
      </c>
      <c r="AX201" s="3">
        <v>0</v>
      </c>
      <c r="AY201" s="3">
        <v>0</v>
      </c>
      <c r="AZ201" s="3">
        <v>0</v>
      </c>
      <c r="BA201" s="3">
        <v>0</v>
      </c>
      <c r="BB201" s="3">
        <v>0</v>
      </c>
      <c r="BC201" s="3">
        <v>0</v>
      </c>
      <c r="BD201" s="3">
        <v>0</v>
      </c>
      <c r="BE201" s="3">
        <v>0</v>
      </c>
      <c r="BF201" s="3">
        <v>0</v>
      </c>
      <c r="BG201" s="3">
        <v>0</v>
      </c>
      <c r="BH201" s="3">
        <v>1</v>
      </c>
      <c r="BI201" s="3">
        <v>0.4</v>
      </c>
      <c r="BJ201" s="3">
        <v>2.8</v>
      </c>
      <c r="BK201" s="3">
        <v>3</v>
      </c>
      <c r="BL201" s="3">
        <v>46.08</v>
      </c>
      <c r="BM201" s="3">
        <v>6.91</v>
      </c>
      <c r="BN201" s="3">
        <v>52.99</v>
      </c>
      <c r="BO201" s="3">
        <v>52.99</v>
      </c>
      <c r="BQ201" s="3" t="s">
        <v>453</v>
      </c>
      <c r="BR201" s="3" t="s">
        <v>84</v>
      </c>
      <c r="BS201" s="4">
        <v>44581</v>
      </c>
      <c r="BT201" s="5">
        <v>0.37638888888888888</v>
      </c>
      <c r="BU201" s="3" t="s">
        <v>770</v>
      </c>
      <c r="BV201" s="3" t="s">
        <v>103</v>
      </c>
      <c r="BY201" s="3">
        <v>14061.6</v>
      </c>
      <c r="BZ201" s="3" t="s">
        <v>124</v>
      </c>
      <c r="CA201" s="3" t="s">
        <v>771</v>
      </c>
      <c r="CC201" s="3" t="s">
        <v>76</v>
      </c>
      <c r="CD201" s="3">
        <v>7441</v>
      </c>
      <c r="CE201" s="3" t="s">
        <v>772</v>
      </c>
      <c r="CF201" s="4">
        <v>44582</v>
      </c>
      <c r="CI201" s="3">
        <v>1</v>
      </c>
      <c r="CJ201" s="3">
        <v>1</v>
      </c>
      <c r="CK201" s="3">
        <v>22</v>
      </c>
      <c r="CL201" s="3" t="s">
        <v>87</v>
      </c>
    </row>
    <row r="202" spans="1:90" x14ac:dyDescent="0.2">
      <c r="A202" s="3" t="s">
        <v>72</v>
      </c>
      <c r="B202" s="3" t="s">
        <v>73</v>
      </c>
      <c r="C202" s="3" t="s">
        <v>74</v>
      </c>
      <c r="E202" s="3" t="str">
        <f>"GAB2007813"</f>
        <v>GAB2007813</v>
      </c>
      <c r="F202" s="4">
        <v>44580</v>
      </c>
      <c r="G202" s="3">
        <v>202207</v>
      </c>
      <c r="H202" s="3" t="s">
        <v>75</v>
      </c>
      <c r="I202" s="3" t="s">
        <v>76</v>
      </c>
      <c r="J202" s="3" t="s">
        <v>77</v>
      </c>
      <c r="K202" s="3" t="s">
        <v>78</v>
      </c>
      <c r="L202" s="3" t="s">
        <v>252</v>
      </c>
      <c r="M202" s="3" t="s">
        <v>253</v>
      </c>
      <c r="N202" s="3" t="s">
        <v>402</v>
      </c>
      <c r="O202" s="3" t="s">
        <v>112</v>
      </c>
      <c r="P202" s="3" t="str">
        <f>"CT071431                      "</f>
        <v xml:space="preserve">CT071431                      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29.95</v>
      </c>
      <c r="AL202" s="3">
        <v>0</v>
      </c>
      <c r="AM202" s="3">
        <v>0</v>
      </c>
      <c r="AN202" s="3">
        <v>0</v>
      </c>
      <c r="AO202" s="3">
        <v>0</v>
      </c>
      <c r="AP202" s="3">
        <v>0</v>
      </c>
      <c r="AQ202" s="3">
        <v>0</v>
      </c>
      <c r="AR202" s="3">
        <v>0</v>
      </c>
      <c r="AS202" s="3">
        <v>0</v>
      </c>
      <c r="AT202" s="3">
        <v>0</v>
      </c>
      <c r="AU202" s="3">
        <v>0</v>
      </c>
      <c r="AV202" s="3">
        <v>0</v>
      </c>
      <c r="AW202" s="3">
        <v>0</v>
      </c>
      <c r="AX202" s="3">
        <v>0</v>
      </c>
      <c r="AY202" s="3">
        <v>0</v>
      </c>
      <c r="AZ202" s="3">
        <v>0</v>
      </c>
      <c r="BA202" s="3">
        <v>0</v>
      </c>
      <c r="BB202" s="3">
        <v>0</v>
      </c>
      <c r="BC202" s="3">
        <v>0</v>
      </c>
      <c r="BD202" s="3">
        <v>0</v>
      </c>
      <c r="BE202" s="3">
        <v>0</v>
      </c>
      <c r="BF202" s="3">
        <v>0</v>
      </c>
      <c r="BG202" s="3">
        <v>0</v>
      </c>
      <c r="BH202" s="3">
        <v>1</v>
      </c>
      <c r="BI202" s="3">
        <v>0.2</v>
      </c>
      <c r="BJ202" s="3">
        <v>1.8</v>
      </c>
      <c r="BK202" s="3">
        <v>2</v>
      </c>
      <c r="BL202" s="3">
        <v>114.31</v>
      </c>
      <c r="BM202" s="3">
        <v>17.149999999999999</v>
      </c>
      <c r="BN202" s="3">
        <v>131.46</v>
      </c>
      <c r="BO202" s="3">
        <v>131.46</v>
      </c>
      <c r="BQ202" s="3" t="s">
        <v>403</v>
      </c>
      <c r="BR202" s="3" t="s">
        <v>84</v>
      </c>
      <c r="BS202" s="4">
        <v>44581</v>
      </c>
      <c r="BT202" s="5">
        <v>0.4465277777777778</v>
      </c>
      <c r="BU202" s="3" t="s">
        <v>695</v>
      </c>
      <c r="BV202" s="3" t="s">
        <v>87</v>
      </c>
      <c r="BW202" s="3" t="s">
        <v>347</v>
      </c>
      <c r="BX202" s="3" t="s">
        <v>258</v>
      </c>
      <c r="BY202" s="3">
        <v>9150.84</v>
      </c>
      <c r="BZ202" s="3" t="s">
        <v>124</v>
      </c>
      <c r="CA202" s="3" t="s">
        <v>259</v>
      </c>
      <c r="CC202" s="3" t="s">
        <v>253</v>
      </c>
      <c r="CD202" s="3">
        <v>9459</v>
      </c>
      <c r="CE202" s="3" t="s">
        <v>406</v>
      </c>
      <c r="CF202" s="4">
        <v>44581</v>
      </c>
      <c r="CI202" s="3">
        <v>1</v>
      </c>
      <c r="CJ202" s="3">
        <v>1</v>
      </c>
      <c r="CK202" s="3">
        <v>23</v>
      </c>
      <c r="CL202" s="3" t="s">
        <v>87</v>
      </c>
    </row>
    <row r="203" spans="1:90" x14ac:dyDescent="0.2">
      <c r="A203" s="3" t="s">
        <v>72</v>
      </c>
      <c r="B203" s="3" t="s">
        <v>73</v>
      </c>
      <c r="C203" s="3" t="s">
        <v>74</v>
      </c>
      <c r="E203" s="3" t="str">
        <f>"GAB2007814"</f>
        <v>GAB2007814</v>
      </c>
      <c r="F203" s="4">
        <v>44580</v>
      </c>
      <c r="G203" s="3">
        <v>202207</v>
      </c>
      <c r="H203" s="3" t="s">
        <v>75</v>
      </c>
      <c r="I203" s="3" t="s">
        <v>76</v>
      </c>
      <c r="J203" s="3" t="s">
        <v>77</v>
      </c>
      <c r="K203" s="3" t="s">
        <v>78</v>
      </c>
      <c r="L203" s="3" t="s">
        <v>237</v>
      </c>
      <c r="M203" s="3" t="s">
        <v>238</v>
      </c>
      <c r="N203" s="3" t="s">
        <v>239</v>
      </c>
      <c r="O203" s="3" t="s">
        <v>112</v>
      </c>
      <c r="P203" s="3" t="str">
        <f>"CT071432                      "</f>
        <v xml:space="preserve">CT071432                      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43.47</v>
      </c>
      <c r="AL203" s="3">
        <v>0</v>
      </c>
      <c r="AM203" s="3">
        <v>0</v>
      </c>
      <c r="AN203" s="3">
        <v>0</v>
      </c>
      <c r="AO203" s="3">
        <v>0</v>
      </c>
      <c r="AP203" s="3">
        <v>0</v>
      </c>
      <c r="AQ203" s="3">
        <v>0</v>
      </c>
      <c r="AR203" s="3">
        <v>0</v>
      </c>
      <c r="AS203" s="3">
        <v>0</v>
      </c>
      <c r="AT203" s="3">
        <v>0</v>
      </c>
      <c r="AU203" s="3">
        <v>0</v>
      </c>
      <c r="AV203" s="3">
        <v>0</v>
      </c>
      <c r="AW203" s="3">
        <v>0</v>
      </c>
      <c r="AX203" s="3">
        <v>0</v>
      </c>
      <c r="AY203" s="3">
        <v>0</v>
      </c>
      <c r="AZ203" s="3">
        <v>0</v>
      </c>
      <c r="BA203" s="3">
        <v>0</v>
      </c>
      <c r="BB203" s="3">
        <v>0</v>
      </c>
      <c r="BC203" s="3">
        <v>0</v>
      </c>
      <c r="BD203" s="3">
        <v>0</v>
      </c>
      <c r="BE203" s="3">
        <v>0</v>
      </c>
      <c r="BF203" s="3">
        <v>0</v>
      </c>
      <c r="BG203" s="3">
        <v>0</v>
      </c>
      <c r="BH203" s="3">
        <v>1</v>
      </c>
      <c r="BI203" s="3">
        <v>0.4</v>
      </c>
      <c r="BJ203" s="3">
        <v>3</v>
      </c>
      <c r="BK203" s="3">
        <v>3</v>
      </c>
      <c r="BL203" s="3">
        <v>165.93</v>
      </c>
      <c r="BM203" s="3">
        <v>24.89</v>
      </c>
      <c r="BN203" s="3">
        <v>190.82</v>
      </c>
      <c r="BO203" s="3">
        <v>190.82</v>
      </c>
      <c r="BQ203" s="3" t="s">
        <v>240</v>
      </c>
      <c r="BR203" s="3" t="s">
        <v>84</v>
      </c>
      <c r="BS203" s="4">
        <v>44581</v>
      </c>
      <c r="BT203" s="5">
        <v>0.42638888888888887</v>
      </c>
      <c r="BU203" s="3" t="s">
        <v>773</v>
      </c>
      <c r="BV203" s="3" t="s">
        <v>103</v>
      </c>
      <c r="BY203" s="3">
        <v>14844.06</v>
      </c>
      <c r="BZ203" s="3" t="s">
        <v>124</v>
      </c>
      <c r="CA203" s="3" t="s">
        <v>774</v>
      </c>
      <c r="CC203" s="3" t="s">
        <v>238</v>
      </c>
      <c r="CD203" s="3">
        <v>1900</v>
      </c>
      <c r="CE203" s="3" t="s">
        <v>137</v>
      </c>
      <c r="CF203" s="4">
        <v>44582</v>
      </c>
      <c r="CI203" s="3">
        <v>1</v>
      </c>
      <c r="CJ203" s="3">
        <v>1</v>
      </c>
      <c r="CK203" s="3">
        <v>23</v>
      </c>
      <c r="CL203" s="3" t="s">
        <v>87</v>
      </c>
    </row>
    <row r="204" spans="1:90" x14ac:dyDescent="0.2">
      <c r="A204" s="3" t="s">
        <v>72</v>
      </c>
      <c r="B204" s="3" t="s">
        <v>73</v>
      </c>
      <c r="C204" s="3" t="s">
        <v>74</v>
      </c>
      <c r="E204" s="3" t="str">
        <f>"GAB2007816"</f>
        <v>GAB2007816</v>
      </c>
      <c r="F204" s="4">
        <v>44580</v>
      </c>
      <c r="G204" s="3">
        <v>202207</v>
      </c>
      <c r="H204" s="3" t="s">
        <v>75</v>
      </c>
      <c r="I204" s="3" t="s">
        <v>76</v>
      </c>
      <c r="J204" s="3" t="s">
        <v>77</v>
      </c>
      <c r="K204" s="3" t="s">
        <v>78</v>
      </c>
      <c r="L204" s="3" t="s">
        <v>92</v>
      </c>
      <c r="M204" s="3" t="s">
        <v>93</v>
      </c>
      <c r="N204" s="3" t="s">
        <v>144</v>
      </c>
      <c r="O204" s="3" t="s">
        <v>112</v>
      </c>
      <c r="P204" s="3" t="str">
        <f>"CT071429                      "</f>
        <v xml:space="preserve">CT071429                      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23.18</v>
      </c>
      <c r="AL204" s="3">
        <v>0</v>
      </c>
      <c r="AM204" s="3">
        <v>0</v>
      </c>
      <c r="AN204" s="3">
        <v>0</v>
      </c>
      <c r="AO204" s="3">
        <v>0</v>
      </c>
      <c r="AP204" s="3">
        <v>0</v>
      </c>
      <c r="AQ204" s="3">
        <v>0</v>
      </c>
      <c r="AR204" s="3">
        <v>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0</v>
      </c>
      <c r="BA204" s="3">
        <v>0</v>
      </c>
      <c r="BB204" s="3">
        <v>0</v>
      </c>
      <c r="BC204" s="3">
        <v>0</v>
      </c>
      <c r="BD204" s="3">
        <v>0</v>
      </c>
      <c r="BE204" s="3">
        <v>0</v>
      </c>
      <c r="BF204" s="3">
        <v>0</v>
      </c>
      <c r="BG204" s="3">
        <v>0</v>
      </c>
      <c r="BH204" s="3">
        <v>1</v>
      </c>
      <c r="BI204" s="3">
        <v>0.4</v>
      </c>
      <c r="BJ204" s="3">
        <v>2.7</v>
      </c>
      <c r="BK204" s="3">
        <v>3</v>
      </c>
      <c r="BL204" s="3">
        <v>88.48</v>
      </c>
      <c r="BM204" s="3">
        <v>13.27</v>
      </c>
      <c r="BN204" s="3">
        <v>101.75</v>
      </c>
      <c r="BO204" s="3">
        <v>101.75</v>
      </c>
      <c r="BQ204" s="3" t="s">
        <v>775</v>
      </c>
      <c r="BR204" s="3" t="s">
        <v>84</v>
      </c>
      <c r="BS204" s="4">
        <v>44581</v>
      </c>
      <c r="BT204" s="5">
        <v>0.41805555555555557</v>
      </c>
      <c r="BU204" s="3" t="s">
        <v>529</v>
      </c>
      <c r="BV204" s="3" t="s">
        <v>103</v>
      </c>
      <c r="BY204" s="3">
        <v>13735.48</v>
      </c>
      <c r="BZ204" s="3" t="s">
        <v>124</v>
      </c>
      <c r="CA204" s="3" t="s">
        <v>451</v>
      </c>
      <c r="CC204" s="3" t="s">
        <v>93</v>
      </c>
      <c r="CD204" s="3">
        <v>157</v>
      </c>
      <c r="CE204" s="3" t="s">
        <v>188</v>
      </c>
      <c r="CF204" s="4">
        <v>44581</v>
      </c>
      <c r="CI204" s="3">
        <v>1</v>
      </c>
      <c r="CJ204" s="3">
        <v>1</v>
      </c>
      <c r="CK204" s="3">
        <v>21</v>
      </c>
      <c r="CL204" s="3" t="s">
        <v>87</v>
      </c>
    </row>
    <row r="205" spans="1:90" x14ac:dyDescent="0.2">
      <c r="A205" s="3" t="s">
        <v>72</v>
      </c>
      <c r="B205" s="3" t="s">
        <v>73</v>
      </c>
      <c r="C205" s="3" t="s">
        <v>74</v>
      </c>
      <c r="E205" s="3" t="str">
        <f>"GAB2007817"</f>
        <v>GAB2007817</v>
      </c>
      <c r="F205" s="4">
        <v>44580</v>
      </c>
      <c r="G205" s="3">
        <v>202207</v>
      </c>
      <c r="H205" s="3" t="s">
        <v>75</v>
      </c>
      <c r="I205" s="3" t="s">
        <v>76</v>
      </c>
      <c r="J205" s="3" t="s">
        <v>77</v>
      </c>
      <c r="K205" s="3" t="s">
        <v>78</v>
      </c>
      <c r="L205" s="3" t="s">
        <v>303</v>
      </c>
      <c r="M205" s="3" t="s">
        <v>304</v>
      </c>
      <c r="N205" s="3" t="s">
        <v>776</v>
      </c>
      <c r="O205" s="3" t="s">
        <v>112</v>
      </c>
      <c r="P205" s="3" t="str">
        <f>"CT071438                      "</f>
        <v xml:space="preserve">CT071438                      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19.32</v>
      </c>
      <c r="AL205" s="3">
        <v>0</v>
      </c>
      <c r="AM205" s="3">
        <v>0</v>
      </c>
      <c r="AN205" s="3">
        <v>0</v>
      </c>
      <c r="AO205" s="3">
        <v>0</v>
      </c>
      <c r="AP205" s="3">
        <v>0</v>
      </c>
      <c r="AQ205" s="3">
        <v>0</v>
      </c>
      <c r="AR205" s="3">
        <v>0</v>
      </c>
      <c r="AS205" s="3">
        <v>0</v>
      </c>
      <c r="AT205" s="3">
        <v>0</v>
      </c>
      <c r="AU205" s="3">
        <v>0</v>
      </c>
      <c r="AV205" s="3">
        <v>0</v>
      </c>
      <c r="AW205" s="3">
        <v>0</v>
      </c>
      <c r="AX205" s="3">
        <v>0</v>
      </c>
      <c r="AY205" s="3">
        <v>0</v>
      </c>
      <c r="AZ205" s="3">
        <v>0</v>
      </c>
      <c r="BA205" s="3">
        <v>0</v>
      </c>
      <c r="BB205" s="3">
        <v>0</v>
      </c>
      <c r="BC205" s="3">
        <v>0</v>
      </c>
      <c r="BD205" s="3">
        <v>0</v>
      </c>
      <c r="BE205" s="3">
        <v>0</v>
      </c>
      <c r="BF205" s="3">
        <v>0</v>
      </c>
      <c r="BG205" s="3">
        <v>0</v>
      </c>
      <c r="BH205" s="3">
        <v>1</v>
      </c>
      <c r="BI205" s="3">
        <v>0.2</v>
      </c>
      <c r="BJ205" s="3">
        <v>2.2999999999999998</v>
      </c>
      <c r="BK205" s="3">
        <v>2.5</v>
      </c>
      <c r="BL205" s="3">
        <v>73.739999999999995</v>
      </c>
      <c r="BM205" s="3">
        <v>11.06</v>
      </c>
      <c r="BN205" s="3">
        <v>84.8</v>
      </c>
      <c r="BO205" s="3">
        <v>84.8</v>
      </c>
      <c r="BQ205" s="3" t="s">
        <v>777</v>
      </c>
      <c r="BR205" s="3" t="s">
        <v>84</v>
      </c>
      <c r="BS205" s="4">
        <v>44581</v>
      </c>
      <c r="BT205" s="5">
        <v>0.37916666666666665</v>
      </c>
      <c r="BU205" s="3" t="s">
        <v>778</v>
      </c>
      <c r="BV205" s="3" t="s">
        <v>103</v>
      </c>
      <c r="BY205" s="3">
        <v>11335.4</v>
      </c>
      <c r="BZ205" s="3" t="s">
        <v>124</v>
      </c>
      <c r="CA205" s="3" t="s">
        <v>779</v>
      </c>
      <c r="CC205" s="3" t="s">
        <v>304</v>
      </c>
      <c r="CD205" s="3">
        <v>1200</v>
      </c>
      <c r="CE205" s="3" t="s">
        <v>142</v>
      </c>
      <c r="CF205" s="4">
        <v>44581</v>
      </c>
      <c r="CI205" s="3">
        <v>1</v>
      </c>
      <c r="CJ205" s="3">
        <v>1</v>
      </c>
      <c r="CK205" s="3">
        <v>21</v>
      </c>
      <c r="CL205" s="3" t="s">
        <v>87</v>
      </c>
    </row>
    <row r="206" spans="1:90" x14ac:dyDescent="0.2">
      <c r="A206" s="3" t="s">
        <v>72</v>
      </c>
      <c r="B206" s="3" t="s">
        <v>73</v>
      </c>
      <c r="C206" s="3" t="s">
        <v>74</v>
      </c>
      <c r="E206" s="3" t="str">
        <f>"GAB2007818"</f>
        <v>GAB2007818</v>
      </c>
      <c r="F206" s="4">
        <v>44580</v>
      </c>
      <c r="G206" s="3">
        <v>202207</v>
      </c>
      <c r="H206" s="3" t="s">
        <v>75</v>
      </c>
      <c r="I206" s="3" t="s">
        <v>76</v>
      </c>
      <c r="J206" s="3" t="s">
        <v>77</v>
      </c>
      <c r="K206" s="3" t="s">
        <v>78</v>
      </c>
      <c r="L206" s="3" t="s">
        <v>260</v>
      </c>
      <c r="M206" s="3" t="s">
        <v>261</v>
      </c>
      <c r="N206" s="3" t="s">
        <v>262</v>
      </c>
      <c r="O206" s="3" t="s">
        <v>112</v>
      </c>
      <c r="P206" s="3" t="str">
        <f>"CT071439                      "</f>
        <v xml:space="preserve">CT071439                      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36.71</v>
      </c>
      <c r="AL206" s="3">
        <v>0</v>
      </c>
      <c r="AM206" s="3">
        <v>0</v>
      </c>
      <c r="AN206" s="3">
        <v>0</v>
      </c>
      <c r="AO206" s="3">
        <v>0</v>
      </c>
      <c r="AP206" s="3">
        <v>0</v>
      </c>
      <c r="AQ206" s="3">
        <v>0</v>
      </c>
      <c r="AR206" s="3">
        <v>0</v>
      </c>
      <c r="AS206" s="3">
        <v>0</v>
      </c>
      <c r="AT206" s="3">
        <v>0</v>
      </c>
      <c r="AU206" s="3">
        <v>0</v>
      </c>
      <c r="AV206" s="3">
        <v>0</v>
      </c>
      <c r="AW206" s="3">
        <v>0</v>
      </c>
      <c r="AX206" s="3">
        <v>0</v>
      </c>
      <c r="AY206" s="3">
        <v>0</v>
      </c>
      <c r="AZ206" s="3">
        <v>0</v>
      </c>
      <c r="BA206" s="3">
        <v>0</v>
      </c>
      <c r="BB206" s="3">
        <v>0</v>
      </c>
      <c r="BC206" s="3">
        <v>0</v>
      </c>
      <c r="BD206" s="3">
        <v>0</v>
      </c>
      <c r="BE206" s="3">
        <v>0</v>
      </c>
      <c r="BF206" s="3">
        <v>0</v>
      </c>
      <c r="BG206" s="3">
        <v>0</v>
      </c>
      <c r="BH206" s="3">
        <v>1</v>
      </c>
      <c r="BI206" s="3">
        <v>0.4</v>
      </c>
      <c r="BJ206" s="3">
        <v>2.5</v>
      </c>
      <c r="BK206" s="3">
        <v>2.5</v>
      </c>
      <c r="BL206" s="3">
        <v>140.12</v>
      </c>
      <c r="BM206" s="3">
        <v>21.02</v>
      </c>
      <c r="BN206" s="3">
        <v>161.13999999999999</v>
      </c>
      <c r="BO206" s="3">
        <v>161.13999999999999</v>
      </c>
      <c r="BQ206" s="3" t="s">
        <v>263</v>
      </c>
      <c r="BR206" s="3" t="s">
        <v>84</v>
      </c>
      <c r="BS206" s="4">
        <v>44582</v>
      </c>
      <c r="BT206" s="5">
        <v>0.50486111111111109</v>
      </c>
      <c r="BU206" s="3" t="s">
        <v>780</v>
      </c>
      <c r="BV206" s="3" t="s">
        <v>87</v>
      </c>
      <c r="BW206" s="3" t="s">
        <v>265</v>
      </c>
      <c r="BX206" s="3" t="s">
        <v>266</v>
      </c>
      <c r="BY206" s="3">
        <v>12315.68</v>
      </c>
      <c r="BZ206" s="3" t="s">
        <v>124</v>
      </c>
      <c r="CA206" s="3" t="s">
        <v>267</v>
      </c>
      <c r="CC206" s="3" t="s">
        <v>261</v>
      </c>
      <c r="CD206" s="3">
        <v>4400</v>
      </c>
      <c r="CE206" s="3" t="s">
        <v>458</v>
      </c>
      <c r="CF206" s="4">
        <v>44585</v>
      </c>
      <c r="CI206" s="3">
        <v>1</v>
      </c>
      <c r="CJ206" s="3">
        <v>2</v>
      </c>
      <c r="CK206" s="3">
        <v>23</v>
      </c>
      <c r="CL206" s="3" t="s">
        <v>87</v>
      </c>
    </row>
    <row r="207" spans="1:90" x14ac:dyDescent="0.2">
      <c r="A207" s="3" t="s">
        <v>72</v>
      </c>
      <c r="B207" s="3" t="s">
        <v>73</v>
      </c>
      <c r="C207" s="3" t="s">
        <v>74</v>
      </c>
      <c r="E207" s="3" t="str">
        <f>"GAB2007824"</f>
        <v>GAB2007824</v>
      </c>
      <c r="F207" s="4">
        <v>44580</v>
      </c>
      <c r="G207" s="3">
        <v>202207</v>
      </c>
      <c r="H207" s="3" t="s">
        <v>75</v>
      </c>
      <c r="I207" s="3" t="s">
        <v>76</v>
      </c>
      <c r="J207" s="3" t="s">
        <v>77</v>
      </c>
      <c r="K207" s="3" t="s">
        <v>78</v>
      </c>
      <c r="L207" s="3" t="s">
        <v>172</v>
      </c>
      <c r="M207" s="3" t="s">
        <v>173</v>
      </c>
      <c r="N207" s="3" t="s">
        <v>174</v>
      </c>
      <c r="O207" s="3" t="s">
        <v>112</v>
      </c>
      <c r="P207" s="3" t="str">
        <f>"ORD006625                     "</f>
        <v xml:space="preserve">ORD006625                     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29.95</v>
      </c>
      <c r="AL207" s="3">
        <v>0</v>
      </c>
      <c r="AM207" s="3">
        <v>0</v>
      </c>
      <c r="AN207" s="3">
        <v>0</v>
      </c>
      <c r="AO207" s="3">
        <v>0</v>
      </c>
      <c r="AP207" s="3">
        <v>0</v>
      </c>
      <c r="AQ207" s="3">
        <v>0</v>
      </c>
      <c r="AR207" s="3">
        <v>0</v>
      </c>
      <c r="AS207" s="3">
        <v>0</v>
      </c>
      <c r="AT207" s="3">
        <v>0</v>
      </c>
      <c r="AU207" s="3">
        <v>0</v>
      </c>
      <c r="AV207" s="3">
        <v>0</v>
      </c>
      <c r="AW207" s="3">
        <v>0</v>
      </c>
      <c r="AX207" s="3">
        <v>0</v>
      </c>
      <c r="AY207" s="3">
        <v>0</v>
      </c>
      <c r="AZ207" s="3">
        <v>0</v>
      </c>
      <c r="BA207" s="3">
        <v>0</v>
      </c>
      <c r="BB207" s="3">
        <v>0</v>
      </c>
      <c r="BC207" s="3">
        <v>0</v>
      </c>
      <c r="BD207" s="3">
        <v>0</v>
      </c>
      <c r="BE207" s="3">
        <v>0</v>
      </c>
      <c r="BF207" s="3">
        <v>0</v>
      </c>
      <c r="BG207" s="3">
        <v>0</v>
      </c>
      <c r="BH207" s="3">
        <v>1</v>
      </c>
      <c r="BI207" s="3">
        <v>0.1</v>
      </c>
      <c r="BJ207" s="3">
        <v>2</v>
      </c>
      <c r="BK207" s="3">
        <v>2</v>
      </c>
      <c r="BL207" s="3">
        <v>114.31</v>
      </c>
      <c r="BM207" s="3">
        <v>17.149999999999999</v>
      </c>
      <c r="BN207" s="3">
        <v>131.46</v>
      </c>
      <c r="BO207" s="3">
        <v>131.46</v>
      </c>
      <c r="BQ207" s="3" t="s">
        <v>175</v>
      </c>
      <c r="BR207" s="3" t="s">
        <v>84</v>
      </c>
      <c r="BS207" s="4">
        <v>44581</v>
      </c>
      <c r="BT207" s="5">
        <v>0.36874999999999997</v>
      </c>
      <c r="BU207" s="3" t="s">
        <v>296</v>
      </c>
      <c r="BV207" s="3" t="s">
        <v>103</v>
      </c>
      <c r="BY207" s="3">
        <v>9987.9</v>
      </c>
      <c r="BZ207" s="3" t="s">
        <v>124</v>
      </c>
      <c r="CA207" s="3" t="s">
        <v>297</v>
      </c>
      <c r="CC207" s="3" t="s">
        <v>173</v>
      </c>
      <c r="CD207" s="3">
        <v>1035</v>
      </c>
      <c r="CE207" s="3" t="s">
        <v>142</v>
      </c>
      <c r="CF207" s="4">
        <v>44582</v>
      </c>
      <c r="CI207" s="3">
        <v>1</v>
      </c>
      <c r="CJ207" s="3">
        <v>1</v>
      </c>
      <c r="CK207" s="3">
        <v>23</v>
      </c>
      <c r="CL207" s="3" t="s">
        <v>87</v>
      </c>
    </row>
    <row r="208" spans="1:90" x14ac:dyDescent="0.2">
      <c r="A208" s="3" t="s">
        <v>72</v>
      </c>
      <c r="B208" s="3" t="s">
        <v>73</v>
      </c>
      <c r="C208" s="3" t="s">
        <v>74</v>
      </c>
      <c r="E208" s="3" t="str">
        <f>"GAB2007826"</f>
        <v>GAB2007826</v>
      </c>
      <c r="F208" s="4">
        <v>44580</v>
      </c>
      <c r="G208" s="3">
        <v>202207</v>
      </c>
      <c r="H208" s="3" t="s">
        <v>75</v>
      </c>
      <c r="I208" s="3" t="s">
        <v>76</v>
      </c>
      <c r="J208" s="3" t="s">
        <v>77</v>
      </c>
      <c r="K208" s="3" t="s">
        <v>78</v>
      </c>
      <c r="L208" s="3" t="s">
        <v>530</v>
      </c>
      <c r="M208" s="3" t="s">
        <v>531</v>
      </c>
      <c r="N208" s="3" t="s">
        <v>532</v>
      </c>
      <c r="O208" s="3" t="s">
        <v>112</v>
      </c>
      <c r="P208" s="3" t="str">
        <f>"CT071454                      "</f>
        <v xml:space="preserve">CT071454                      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50.24</v>
      </c>
      <c r="AL208" s="3">
        <v>0</v>
      </c>
      <c r="AM208" s="3">
        <v>0</v>
      </c>
      <c r="AN208" s="3">
        <v>0</v>
      </c>
      <c r="AO208" s="3">
        <v>0</v>
      </c>
      <c r="AP208" s="3">
        <v>0</v>
      </c>
      <c r="AQ208" s="3">
        <v>0</v>
      </c>
      <c r="AR208" s="3">
        <v>0</v>
      </c>
      <c r="AS208" s="3">
        <v>0</v>
      </c>
      <c r="AT208" s="3">
        <v>0</v>
      </c>
      <c r="AU208" s="3">
        <v>0</v>
      </c>
      <c r="AV208" s="3">
        <v>0</v>
      </c>
      <c r="AW208" s="3">
        <v>0</v>
      </c>
      <c r="AX208" s="3">
        <v>0</v>
      </c>
      <c r="AY208" s="3">
        <v>0</v>
      </c>
      <c r="AZ208" s="3">
        <v>0</v>
      </c>
      <c r="BA208" s="3">
        <v>0</v>
      </c>
      <c r="BB208" s="3">
        <v>0</v>
      </c>
      <c r="BC208" s="3">
        <v>0</v>
      </c>
      <c r="BD208" s="3">
        <v>0</v>
      </c>
      <c r="BE208" s="3">
        <v>0</v>
      </c>
      <c r="BF208" s="3">
        <v>0</v>
      </c>
      <c r="BG208" s="3">
        <v>0</v>
      </c>
      <c r="BH208" s="3">
        <v>1</v>
      </c>
      <c r="BI208" s="3">
        <v>0.2</v>
      </c>
      <c r="BJ208" s="3">
        <v>3.1</v>
      </c>
      <c r="BK208" s="3">
        <v>3.5</v>
      </c>
      <c r="BL208" s="3">
        <v>191.75</v>
      </c>
      <c r="BM208" s="3">
        <v>28.76</v>
      </c>
      <c r="BN208" s="3">
        <v>220.51</v>
      </c>
      <c r="BO208" s="3">
        <v>220.51</v>
      </c>
      <c r="BQ208" s="3" t="s">
        <v>533</v>
      </c>
      <c r="BR208" s="3" t="s">
        <v>84</v>
      </c>
      <c r="BS208" s="4">
        <v>44581</v>
      </c>
      <c r="BT208" s="5">
        <v>0.39861111111111108</v>
      </c>
      <c r="BU208" s="3" t="s">
        <v>781</v>
      </c>
      <c r="BV208" s="3" t="s">
        <v>103</v>
      </c>
      <c r="BY208" s="3">
        <v>15356.16</v>
      </c>
      <c r="BZ208" s="3" t="s">
        <v>124</v>
      </c>
      <c r="CA208" s="3" t="s">
        <v>212</v>
      </c>
      <c r="CC208" s="3" t="s">
        <v>531</v>
      </c>
      <c r="CD208" s="3">
        <v>2515</v>
      </c>
      <c r="CE208" s="3" t="s">
        <v>782</v>
      </c>
      <c r="CF208" s="4">
        <v>44581</v>
      </c>
      <c r="CI208" s="3">
        <v>1</v>
      </c>
      <c r="CJ208" s="3">
        <v>1</v>
      </c>
      <c r="CK208" s="3">
        <v>23</v>
      </c>
      <c r="CL208" s="3" t="s">
        <v>87</v>
      </c>
    </row>
    <row r="209" spans="1:90" x14ac:dyDescent="0.2">
      <c r="A209" s="3" t="s">
        <v>72</v>
      </c>
      <c r="B209" s="3" t="s">
        <v>73</v>
      </c>
      <c r="C209" s="3" t="s">
        <v>74</v>
      </c>
      <c r="E209" s="3" t="str">
        <f>"GAB2007815"</f>
        <v>GAB2007815</v>
      </c>
      <c r="F209" s="4">
        <v>44580</v>
      </c>
      <c r="G209" s="3">
        <v>202207</v>
      </c>
      <c r="H209" s="3" t="s">
        <v>75</v>
      </c>
      <c r="I209" s="3" t="s">
        <v>76</v>
      </c>
      <c r="J209" s="3" t="s">
        <v>77</v>
      </c>
      <c r="K209" s="3" t="s">
        <v>78</v>
      </c>
      <c r="L209" s="3" t="s">
        <v>92</v>
      </c>
      <c r="M209" s="3" t="s">
        <v>93</v>
      </c>
      <c r="N209" s="3" t="s">
        <v>94</v>
      </c>
      <c r="O209" s="3" t="s">
        <v>82</v>
      </c>
      <c r="P209" s="3" t="str">
        <f>"CT071422                      "</f>
        <v xml:space="preserve">CT071422                      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29.89</v>
      </c>
      <c r="AL209" s="3">
        <v>0</v>
      </c>
      <c r="AM209" s="3">
        <v>0</v>
      </c>
      <c r="AN209" s="3">
        <v>0</v>
      </c>
      <c r="AO209" s="3">
        <v>0</v>
      </c>
      <c r="AP209" s="3">
        <v>0</v>
      </c>
      <c r="AQ209" s="3">
        <v>0</v>
      </c>
      <c r="AR209" s="3">
        <v>0</v>
      </c>
      <c r="AS209" s="3">
        <v>0</v>
      </c>
      <c r="AT209" s="3">
        <v>0</v>
      </c>
      <c r="AU209" s="3">
        <v>0</v>
      </c>
      <c r="AV209" s="3">
        <v>0</v>
      </c>
      <c r="AW209" s="3">
        <v>0</v>
      </c>
      <c r="AX209" s="3">
        <v>0</v>
      </c>
      <c r="AY209" s="3">
        <v>0</v>
      </c>
      <c r="AZ209" s="3">
        <v>0</v>
      </c>
      <c r="BA209" s="3">
        <v>0</v>
      </c>
      <c r="BB209" s="3">
        <v>0</v>
      </c>
      <c r="BC209" s="3">
        <v>0</v>
      </c>
      <c r="BD209" s="3">
        <v>0</v>
      </c>
      <c r="BE209" s="3">
        <v>0</v>
      </c>
      <c r="BF209" s="3">
        <v>0</v>
      </c>
      <c r="BG209" s="3">
        <v>0</v>
      </c>
      <c r="BH209" s="3">
        <v>2</v>
      </c>
      <c r="BI209" s="3">
        <v>6.8</v>
      </c>
      <c r="BJ209" s="3">
        <v>15</v>
      </c>
      <c r="BK209" s="3">
        <v>15</v>
      </c>
      <c r="BL209" s="3">
        <v>119.34</v>
      </c>
      <c r="BM209" s="3">
        <v>17.899999999999999</v>
      </c>
      <c r="BN209" s="3">
        <v>137.24</v>
      </c>
      <c r="BO209" s="3">
        <v>137.24</v>
      </c>
      <c r="BQ209" s="3" t="s">
        <v>783</v>
      </c>
      <c r="BR209" s="3" t="s">
        <v>84</v>
      </c>
      <c r="BS209" s="4">
        <v>44582</v>
      </c>
      <c r="BT209" s="5">
        <v>0.44791666666666669</v>
      </c>
      <c r="BU209" s="3" t="s">
        <v>784</v>
      </c>
      <c r="BV209" s="3" t="s">
        <v>103</v>
      </c>
      <c r="BY209" s="3">
        <v>74866.17</v>
      </c>
      <c r="CA209" s="3" t="s">
        <v>640</v>
      </c>
      <c r="CC209" s="3" t="s">
        <v>93</v>
      </c>
      <c r="CD209" s="3">
        <v>157</v>
      </c>
      <c r="CE209" s="3" t="s">
        <v>86</v>
      </c>
      <c r="CF209" s="4">
        <v>44587</v>
      </c>
      <c r="CI209" s="3">
        <v>2</v>
      </c>
      <c r="CJ209" s="3">
        <v>2</v>
      </c>
      <c r="CK209" s="3">
        <v>41</v>
      </c>
      <c r="CL209" s="3" t="s">
        <v>87</v>
      </c>
    </row>
    <row r="210" spans="1:90" x14ac:dyDescent="0.2">
      <c r="A210" s="3" t="s">
        <v>72</v>
      </c>
      <c r="B210" s="3" t="s">
        <v>73</v>
      </c>
      <c r="C210" s="3" t="s">
        <v>74</v>
      </c>
      <c r="E210" s="3" t="str">
        <f>"GAB2007812"</f>
        <v>GAB2007812</v>
      </c>
      <c r="F210" s="4">
        <v>44580</v>
      </c>
      <c r="G210" s="3">
        <v>202207</v>
      </c>
      <c r="H210" s="3" t="s">
        <v>75</v>
      </c>
      <c r="I210" s="3" t="s">
        <v>76</v>
      </c>
      <c r="J210" s="3" t="s">
        <v>77</v>
      </c>
      <c r="K210" s="3" t="s">
        <v>78</v>
      </c>
      <c r="L210" s="3" t="s">
        <v>785</v>
      </c>
      <c r="M210" s="3" t="s">
        <v>786</v>
      </c>
      <c r="N210" s="3" t="s">
        <v>787</v>
      </c>
      <c r="O210" s="3" t="s">
        <v>82</v>
      </c>
      <c r="P210" s="3" t="str">
        <f>"CT071430                      "</f>
        <v xml:space="preserve">CT071430                      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42.16</v>
      </c>
      <c r="AL210" s="3">
        <v>0</v>
      </c>
      <c r="AM210" s="3">
        <v>0</v>
      </c>
      <c r="AN210" s="3">
        <v>0</v>
      </c>
      <c r="AO210" s="3">
        <v>0</v>
      </c>
      <c r="AP210" s="3">
        <v>0</v>
      </c>
      <c r="AQ210" s="3">
        <v>0</v>
      </c>
      <c r="AR210" s="3">
        <v>0</v>
      </c>
      <c r="AS210" s="3">
        <v>0</v>
      </c>
      <c r="AT210" s="3">
        <v>0</v>
      </c>
      <c r="AU210" s="3">
        <v>0</v>
      </c>
      <c r="AV210" s="3">
        <v>0</v>
      </c>
      <c r="AW210" s="3">
        <v>0</v>
      </c>
      <c r="AX210" s="3">
        <v>0</v>
      </c>
      <c r="AY210" s="3">
        <v>0</v>
      </c>
      <c r="AZ210" s="3">
        <v>0</v>
      </c>
      <c r="BA210" s="3">
        <v>0</v>
      </c>
      <c r="BB210" s="3">
        <v>0</v>
      </c>
      <c r="BC210" s="3">
        <v>0</v>
      </c>
      <c r="BD210" s="3">
        <v>0</v>
      </c>
      <c r="BE210" s="3">
        <v>0</v>
      </c>
      <c r="BF210" s="3">
        <v>0</v>
      </c>
      <c r="BG210" s="3">
        <v>0</v>
      </c>
      <c r="BH210" s="3">
        <v>1</v>
      </c>
      <c r="BI210" s="3">
        <v>2.2000000000000002</v>
      </c>
      <c r="BJ210" s="3">
        <v>6.8</v>
      </c>
      <c r="BK210" s="3">
        <v>7</v>
      </c>
      <c r="BL210" s="3">
        <v>166.16</v>
      </c>
      <c r="BM210" s="3">
        <v>24.92</v>
      </c>
      <c r="BN210" s="3">
        <v>191.08</v>
      </c>
      <c r="BO210" s="3">
        <v>191.08</v>
      </c>
      <c r="BQ210" s="3" t="s">
        <v>622</v>
      </c>
      <c r="BR210" s="3" t="s">
        <v>84</v>
      </c>
      <c r="BS210" s="4">
        <v>44582</v>
      </c>
      <c r="BT210" s="5">
        <v>0.52430555555555558</v>
      </c>
      <c r="BU210" s="3" t="s">
        <v>788</v>
      </c>
      <c r="BV210" s="3" t="s">
        <v>103</v>
      </c>
      <c r="BY210" s="3">
        <v>33755.94</v>
      </c>
      <c r="CA210" s="3" t="s">
        <v>789</v>
      </c>
      <c r="CC210" s="3" t="s">
        <v>786</v>
      </c>
      <c r="CD210" s="3">
        <v>9479</v>
      </c>
      <c r="CE210" s="3" t="s">
        <v>86</v>
      </c>
      <c r="CF210" s="4">
        <v>44582</v>
      </c>
      <c r="CI210" s="3">
        <v>3</v>
      </c>
      <c r="CJ210" s="3">
        <v>2</v>
      </c>
      <c r="CK210" s="3">
        <v>43</v>
      </c>
      <c r="CL210" s="3" t="s">
        <v>87</v>
      </c>
    </row>
    <row r="211" spans="1:90" x14ac:dyDescent="0.2">
      <c r="A211" s="3" t="s">
        <v>72</v>
      </c>
      <c r="B211" s="3" t="s">
        <v>73</v>
      </c>
      <c r="C211" s="3" t="s">
        <v>74</v>
      </c>
      <c r="E211" s="3" t="str">
        <f>"GAB2007820"</f>
        <v>GAB2007820</v>
      </c>
      <c r="F211" s="4">
        <v>44580</v>
      </c>
      <c r="G211" s="3">
        <v>202207</v>
      </c>
      <c r="H211" s="3" t="s">
        <v>75</v>
      </c>
      <c r="I211" s="3" t="s">
        <v>76</v>
      </c>
      <c r="J211" s="3" t="s">
        <v>77</v>
      </c>
      <c r="K211" s="3" t="s">
        <v>78</v>
      </c>
      <c r="L211" s="3" t="s">
        <v>260</v>
      </c>
      <c r="M211" s="3" t="s">
        <v>261</v>
      </c>
      <c r="N211" s="3" t="s">
        <v>557</v>
      </c>
      <c r="O211" s="3" t="s">
        <v>82</v>
      </c>
      <c r="P211" s="3" t="str">
        <f>"CT071434                      "</f>
        <v xml:space="preserve">CT071434                      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42.16</v>
      </c>
      <c r="AL211" s="3">
        <v>0</v>
      </c>
      <c r="AM211" s="3">
        <v>0</v>
      </c>
      <c r="AN211" s="3">
        <v>0</v>
      </c>
      <c r="AO211" s="3">
        <v>0</v>
      </c>
      <c r="AP211" s="3">
        <v>0</v>
      </c>
      <c r="AQ211" s="3">
        <v>0</v>
      </c>
      <c r="AR211" s="3">
        <v>0</v>
      </c>
      <c r="AS211" s="3">
        <v>0</v>
      </c>
      <c r="AT211" s="3">
        <v>0</v>
      </c>
      <c r="AU211" s="3">
        <v>0</v>
      </c>
      <c r="AV211" s="3">
        <v>0</v>
      </c>
      <c r="AW211" s="3">
        <v>0</v>
      </c>
      <c r="AX211" s="3">
        <v>0</v>
      </c>
      <c r="AY211" s="3">
        <v>0</v>
      </c>
      <c r="AZ211" s="3">
        <v>0</v>
      </c>
      <c r="BA211" s="3">
        <v>0</v>
      </c>
      <c r="BB211" s="3">
        <v>0</v>
      </c>
      <c r="BC211" s="3">
        <v>0</v>
      </c>
      <c r="BD211" s="3">
        <v>0</v>
      </c>
      <c r="BE211" s="3">
        <v>0</v>
      </c>
      <c r="BF211" s="3">
        <v>0</v>
      </c>
      <c r="BG211" s="3">
        <v>0</v>
      </c>
      <c r="BH211" s="3">
        <v>1</v>
      </c>
      <c r="BI211" s="3">
        <v>2.8</v>
      </c>
      <c r="BJ211" s="3">
        <v>12.9</v>
      </c>
      <c r="BK211" s="3">
        <v>13</v>
      </c>
      <c r="BL211" s="3">
        <v>166.16</v>
      </c>
      <c r="BM211" s="3">
        <v>24.92</v>
      </c>
      <c r="BN211" s="3">
        <v>191.08</v>
      </c>
      <c r="BO211" s="3">
        <v>191.08</v>
      </c>
      <c r="BQ211" s="3" t="s">
        <v>558</v>
      </c>
      <c r="BR211" s="3" t="s">
        <v>84</v>
      </c>
      <c r="BS211" s="4">
        <v>44585</v>
      </c>
      <c r="BT211" s="5">
        <v>0.66249999999999998</v>
      </c>
      <c r="BU211" s="3" t="s">
        <v>790</v>
      </c>
      <c r="BV211" s="3" t="s">
        <v>103</v>
      </c>
      <c r="BY211" s="3">
        <v>64464.4</v>
      </c>
      <c r="CA211" s="3" t="s">
        <v>267</v>
      </c>
      <c r="CC211" s="3" t="s">
        <v>261</v>
      </c>
      <c r="CD211" s="3">
        <v>4420</v>
      </c>
      <c r="CE211" s="3" t="s">
        <v>86</v>
      </c>
      <c r="CF211" s="4">
        <v>44586</v>
      </c>
      <c r="CI211" s="3">
        <v>3</v>
      </c>
      <c r="CJ211" s="3">
        <v>3</v>
      </c>
      <c r="CK211" s="3">
        <v>43</v>
      </c>
      <c r="CL211" s="3" t="s">
        <v>87</v>
      </c>
    </row>
    <row r="212" spans="1:90" x14ac:dyDescent="0.2">
      <c r="A212" s="3" t="s">
        <v>72</v>
      </c>
      <c r="B212" s="3" t="s">
        <v>73</v>
      </c>
      <c r="C212" s="3" t="s">
        <v>74</v>
      </c>
      <c r="E212" s="3" t="str">
        <f>"GAB2007806"</f>
        <v>GAB2007806</v>
      </c>
      <c r="F212" s="4">
        <v>44580</v>
      </c>
      <c r="G212" s="3">
        <v>202207</v>
      </c>
      <c r="H212" s="3" t="s">
        <v>75</v>
      </c>
      <c r="I212" s="3" t="s">
        <v>76</v>
      </c>
      <c r="J212" s="3" t="s">
        <v>77</v>
      </c>
      <c r="K212" s="3" t="s">
        <v>78</v>
      </c>
      <c r="L212" s="3" t="s">
        <v>162</v>
      </c>
      <c r="M212" s="3" t="s">
        <v>163</v>
      </c>
      <c r="N212" s="3" t="s">
        <v>791</v>
      </c>
      <c r="O212" s="3" t="s">
        <v>82</v>
      </c>
      <c r="P212" s="3" t="str">
        <f>"CT071423                      "</f>
        <v xml:space="preserve">CT071423                      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42.16</v>
      </c>
      <c r="AL212" s="3">
        <v>0</v>
      </c>
      <c r="AM212" s="3">
        <v>0</v>
      </c>
      <c r="AN212" s="3">
        <v>0</v>
      </c>
      <c r="AO212" s="3">
        <v>0</v>
      </c>
      <c r="AP212" s="3">
        <v>0</v>
      </c>
      <c r="AQ212" s="3">
        <v>0</v>
      </c>
      <c r="AR212" s="3">
        <v>0</v>
      </c>
      <c r="AS212" s="3">
        <v>0</v>
      </c>
      <c r="AT212" s="3">
        <v>0</v>
      </c>
      <c r="AU212" s="3">
        <v>0</v>
      </c>
      <c r="AV212" s="3">
        <v>0</v>
      </c>
      <c r="AW212" s="3">
        <v>0</v>
      </c>
      <c r="AX212" s="3">
        <v>0</v>
      </c>
      <c r="AY212" s="3">
        <v>0</v>
      </c>
      <c r="AZ212" s="3">
        <v>0</v>
      </c>
      <c r="BA212" s="3">
        <v>0</v>
      </c>
      <c r="BB212" s="3">
        <v>0</v>
      </c>
      <c r="BC212" s="3">
        <v>0</v>
      </c>
      <c r="BD212" s="3">
        <v>0</v>
      </c>
      <c r="BE212" s="3">
        <v>0</v>
      </c>
      <c r="BF212" s="3">
        <v>0</v>
      </c>
      <c r="BG212" s="3">
        <v>0</v>
      </c>
      <c r="BH212" s="3">
        <v>1</v>
      </c>
      <c r="BI212" s="3">
        <v>2.2000000000000002</v>
      </c>
      <c r="BJ212" s="3">
        <v>6.2</v>
      </c>
      <c r="BK212" s="3">
        <v>7</v>
      </c>
      <c r="BL212" s="3">
        <v>166.16</v>
      </c>
      <c r="BM212" s="3">
        <v>24.92</v>
      </c>
      <c r="BN212" s="3">
        <v>191.08</v>
      </c>
      <c r="BO212" s="3">
        <v>191.08</v>
      </c>
      <c r="BQ212" s="3" t="s">
        <v>792</v>
      </c>
      <c r="BR212" s="3" t="s">
        <v>84</v>
      </c>
      <c r="BS212" s="4">
        <v>44582</v>
      </c>
      <c r="BT212" s="5">
        <v>0.63541666666666663</v>
      </c>
      <c r="BU212" s="3" t="s">
        <v>793</v>
      </c>
      <c r="BV212" s="3" t="s">
        <v>103</v>
      </c>
      <c r="BY212" s="3">
        <v>31054.5</v>
      </c>
      <c r="CA212" s="3" t="s">
        <v>295</v>
      </c>
      <c r="CC212" s="3" t="s">
        <v>163</v>
      </c>
      <c r="CD212" s="3">
        <v>9700</v>
      </c>
      <c r="CE212" s="3" t="s">
        <v>86</v>
      </c>
      <c r="CF212" s="4">
        <v>44582</v>
      </c>
      <c r="CI212" s="3">
        <v>3</v>
      </c>
      <c r="CJ212" s="3">
        <v>2</v>
      </c>
      <c r="CK212" s="3">
        <v>43</v>
      </c>
      <c r="CL212" s="3" t="s">
        <v>87</v>
      </c>
    </row>
    <row r="213" spans="1:90" x14ac:dyDescent="0.2">
      <c r="A213" s="3" t="s">
        <v>72</v>
      </c>
      <c r="B213" s="3" t="s">
        <v>73</v>
      </c>
      <c r="C213" s="3" t="s">
        <v>74</v>
      </c>
      <c r="E213" s="3" t="str">
        <f>"GAB2007807"</f>
        <v>GAB2007807</v>
      </c>
      <c r="F213" s="4">
        <v>44580</v>
      </c>
      <c r="G213" s="3">
        <v>202207</v>
      </c>
      <c r="H213" s="3" t="s">
        <v>75</v>
      </c>
      <c r="I213" s="3" t="s">
        <v>76</v>
      </c>
      <c r="J213" s="3" t="s">
        <v>77</v>
      </c>
      <c r="K213" s="3" t="s">
        <v>78</v>
      </c>
      <c r="L213" s="3" t="s">
        <v>794</v>
      </c>
      <c r="M213" s="3" t="s">
        <v>795</v>
      </c>
      <c r="N213" s="3" t="s">
        <v>796</v>
      </c>
      <c r="O213" s="3" t="s">
        <v>82</v>
      </c>
      <c r="P213" s="3" t="str">
        <f>"CT071425                      "</f>
        <v xml:space="preserve">CT071425                      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42.16</v>
      </c>
      <c r="AL213" s="3">
        <v>0</v>
      </c>
      <c r="AM213" s="3">
        <v>0</v>
      </c>
      <c r="AN213" s="3">
        <v>0</v>
      </c>
      <c r="AO213" s="3">
        <v>0</v>
      </c>
      <c r="AP213" s="3">
        <v>0</v>
      </c>
      <c r="AQ213" s="3">
        <v>0</v>
      </c>
      <c r="AR213" s="3">
        <v>0</v>
      </c>
      <c r="AS213" s="3">
        <v>0</v>
      </c>
      <c r="AT213" s="3">
        <v>0</v>
      </c>
      <c r="AU213" s="3">
        <v>0</v>
      </c>
      <c r="AV213" s="3">
        <v>0</v>
      </c>
      <c r="AW213" s="3">
        <v>0</v>
      </c>
      <c r="AX213" s="3">
        <v>0</v>
      </c>
      <c r="AY213" s="3">
        <v>0</v>
      </c>
      <c r="AZ213" s="3">
        <v>0</v>
      </c>
      <c r="BA213" s="3">
        <v>0</v>
      </c>
      <c r="BB213" s="3">
        <v>0</v>
      </c>
      <c r="BC213" s="3">
        <v>0</v>
      </c>
      <c r="BD213" s="3">
        <v>0</v>
      </c>
      <c r="BE213" s="3">
        <v>0</v>
      </c>
      <c r="BF213" s="3">
        <v>0</v>
      </c>
      <c r="BG213" s="3">
        <v>0</v>
      </c>
      <c r="BH213" s="3">
        <v>1</v>
      </c>
      <c r="BI213" s="3">
        <v>1.7</v>
      </c>
      <c r="BJ213" s="3">
        <v>6.3</v>
      </c>
      <c r="BK213" s="3">
        <v>7</v>
      </c>
      <c r="BL213" s="3">
        <v>166.16</v>
      </c>
      <c r="BM213" s="3">
        <v>24.92</v>
      </c>
      <c r="BN213" s="3">
        <v>191.08</v>
      </c>
      <c r="BO213" s="3">
        <v>191.08</v>
      </c>
      <c r="BQ213" s="3" t="s">
        <v>797</v>
      </c>
      <c r="BR213" s="3" t="s">
        <v>84</v>
      </c>
      <c r="BS213" s="4">
        <v>44582</v>
      </c>
      <c r="BT213" s="5">
        <v>0.55555555555555558</v>
      </c>
      <c r="BU213" s="3" t="s">
        <v>798</v>
      </c>
      <c r="BV213" s="3" t="s">
        <v>103</v>
      </c>
      <c r="BY213" s="3">
        <v>31572.080000000002</v>
      </c>
      <c r="CA213" s="3" t="s">
        <v>799</v>
      </c>
      <c r="CC213" s="3" t="s">
        <v>795</v>
      </c>
      <c r="CD213" s="3">
        <v>9880</v>
      </c>
      <c r="CE213" s="3" t="s">
        <v>86</v>
      </c>
      <c r="CF213" s="4">
        <v>44585</v>
      </c>
      <c r="CI213" s="3">
        <v>3</v>
      </c>
      <c r="CJ213" s="3">
        <v>2</v>
      </c>
      <c r="CK213" s="3">
        <v>43</v>
      </c>
      <c r="CL213" s="3" t="s">
        <v>87</v>
      </c>
    </row>
    <row r="214" spans="1:90" x14ac:dyDescent="0.2">
      <c r="A214" s="3" t="s">
        <v>72</v>
      </c>
      <c r="B214" s="3" t="s">
        <v>73</v>
      </c>
      <c r="C214" s="3" t="s">
        <v>74</v>
      </c>
      <c r="E214" s="3" t="str">
        <f>"GAB2007809"</f>
        <v>GAB2007809</v>
      </c>
      <c r="F214" s="4">
        <v>44580</v>
      </c>
      <c r="G214" s="3">
        <v>202207</v>
      </c>
      <c r="H214" s="3" t="s">
        <v>75</v>
      </c>
      <c r="I214" s="3" t="s">
        <v>76</v>
      </c>
      <c r="J214" s="3" t="s">
        <v>77</v>
      </c>
      <c r="K214" s="3" t="s">
        <v>78</v>
      </c>
      <c r="L214" s="3" t="s">
        <v>629</v>
      </c>
      <c r="M214" s="3" t="s">
        <v>630</v>
      </c>
      <c r="N214" s="3" t="s">
        <v>800</v>
      </c>
      <c r="O214" s="3" t="s">
        <v>82</v>
      </c>
      <c r="P214" s="3" t="str">
        <f>"CT071426                      "</f>
        <v xml:space="preserve">CT071426                      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29.89</v>
      </c>
      <c r="AL214" s="3">
        <v>0</v>
      </c>
      <c r="AM214" s="3">
        <v>0</v>
      </c>
      <c r="AN214" s="3">
        <v>0</v>
      </c>
      <c r="AO214" s="3">
        <v>0</v>
      </c>
      <c r="AP214" s="3">
        <v>0</v>
      </c>
      <c r="AQ214" s="3">
        <v>0</v>
      </c>
      <c r="AR214" s="3">
        <v>0</v>
      </c>
      <c r="AS214" s="3">
        <v>0</v>
      </c>
      <c r="AT214" s="3">
        <v>0</v>
      </c>
      <c r="AU214" s="3">
        <v>0</v>
      </c>
      <c r="AV214" s="3">
        <v>0</v>
      </c>
      <c r="AW214" s="3">
        <v>0</v>
      </c>
      <c r="AX214" s="3">
        <v>0</v>
      </c>
      <c r="AY214" s="3">
        <v>0</v>
      </c>
      <c r="AZ214" s="3">
        <v>0</v>
      </c>
      <c r="BA214" s="3">
        <v>0</v>
      </c>
      <c r="BB214" s="3">
        <v>0</v>
      </c>
      <c r="BC214" s="3">
        <v>0</v>
      </c>
      <c r="BD214" s="3">
        <v>0</v>
      </c>
      <c r="BE214" s="3">
        <v>0</v>
      </c>
      <c r="BF214" s="3">
        <v>0</v>
      </c>
      <c r="BG214" s="3">
        <v>0</v>
      </c>
      <c r="BH214" s="3">
        <v>1</v>
      </c>
      <c r="BI214" s="3">
        <v>2.7</v>
      </c>
      <c r="BJ214" s="3">
        <v>6.1</v>
      </c>
      <c r="BK214" s="3">
        <v>7</v>
      </c>
      <c r="BL214" s="3">
        <v>119.34</v>
      </c>
      <c r="BM214" s="3">
        <v>17.899999999999999</v>
      </c>
      <c r="BN214" s="3">
        <v>137.24</v>
      </c>
      <c r="BO214" s="3">
        <v>137.24</v>
      </c>
      <c r="BQ214" s="3" t="s">
        <v>801</v>
      </c>
      <c r="BR214" s="3" t="s">
        <v>84</v>
      </c>
      <c r="BS214" s="4">
        <v>44582</v>
      </c>
      <c r="BT214" s="5">
        <v>0.52986111111111112</v>
      </c>
      <c r="BU214" s="3" t="s">
        <v>802</v>
      </c>
      <c r="BV214" s="3" t="s">
        <v>103</v>
      </c>
      <c r="BY214" s="3">
        <v>30470.55</v>
      </c>
      <c r="CA214" s="3" t="s">
        <v>634</v>
      </c>
      <c r="CC214" s="3" t="s">
        <v>630</v>
      </c>
      <c r="CD214" s="3">
        <v>9301</v>
      </c>
      <c r="CE214" s="3" t="s">
        <v>86</v>
      </c>
      <c r="CF214" s="4">
        <v>44585</v>
      </c>
      <c r="CI214" s="3">
        <v>3</v>
      </c>
      <c r="CJ214" s="3">
        <v>2</v>
      </c>
      <c r="CK214" s="3">
        <v>41</v>
      </c>
      <c r="CL214" s="3" t="s">
        <v>87</v>
      </c>
    </row>
    <row r="215" spans="1:90" x14ac:dyDescent="0.2">
      <c r="A215" s="3" t="s">
        <v>72</v>
      </c>
      <c r="B215" s="3" t="s">
        <v>73</v>
      </c>
      <c r="C215" s="3" t="s">
        <v>74</v>
      </c>
      <c r="E215" s="3" t="str">
        <f>"GAB2007811"</f>
        <v>GAB2007811</v>
      </c>
      <c r="F215" s="4">
        <v>44580</v>
      </c>
      <c r="G215" s="3">
        <v>202207</v>
      </c>
      <c r="H215" s="3" t="s">
        <v>75</v>
      </c>
      <c r="I215" s="3" t="s">
        <v>76</v>
      </c>
      <c r="J215" s="3" t="s">
        <v>77</v>
      </c>
      <c r="K215" s="3" t="s">
        <v>78</v>
      </c>
      <c r="L215" s="3" t="s">
        <v>803</v>
      </c>
      <c r="M215" s="3" t="s">
        <v>804</v>
      </c>
      <c r="N215" s="3" t="s">
        <v>805</v>
      </c>
      <c r="O215" s="3" t="s">
        <v>82</v>
      </c>
      <c r="P215" s="3" t="str">
        <f>"CT071428                      "</f>
        <v xml:space="preserve">CT071428                      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42.16</v>
      </c>
      <c r="AL215" s="3">
        <v>0</v>
      </c>
      <c r="AM215" s="3">
        <v>0</v>
      </c>
      <c r="AN215" s="3">
        <v>0</v>
      </c>
      <c r="AO215" s="3">
        <v>0</v>
      </c>
      <c r="AP215" s="3">
        <v>0</v>
      </c>
      <c r="AQ215" s="3">
        <v>0</v>
      </c>
      <c r="AR215" s="3">
        <v>0</v>
      </c>
      <c r="AS215" s="3">
        <v>0</v>
      </c>
      <c r="AT215" s="3">
        <v>0</v>
      </c>
      <c r="AU215" s="3">
        <v>0</v>
      </c>
      <c r="AV215" s="3">
        <v>0</v>
      </c>
      <c r="AW215" s="3">
        <v>0</v>
      </c>
      <c r="AX215" s="3">
        <v>0</v>
      </c>
      <c r="AY215" s="3">
        <v>0</v>
      </c>
      <c r="AZ215" s="3">
        <v>0</v>
      </c>
      <c r="BA215" s="3">
        <v>0</v>
      </c>
      <c r="BB215" s="3">
        <v>0</v>
      </c>
      <c r="BC215" s="3">
        <v>0</v>
      </c>
      <c r="BD215" s="3">
        <v>0</v>
      </c>
      <c r="BE215" s="3">
        <v>0</v>
      </c>
      <c r="BF215" s="3">
        <v>0</v>
      </c>
      <c r="BG215" s="3">
        <v>0</v>
      </c>
      <c r="BH215" s="3">
        <v>1</v>
      </c>
      <c r="BI215" s="3">
        <v>0.4</v>
      </c>
      <c r="BJ215" s="3">
        <v>2.6</v>
      </c>
      <c r="BK215" s="3">
        <v>3</v>
      </c>
      <c r="BL215" s="3">
        <v>166.16</v>
      </c>
      <c r="BM215" s="3">
        <v>24.92</v>
      </c>
      <c r="BN215" s="3">
        <v>191.08</v>
      </c>
      <c r="BO215" s="3">
        <v>191.08</v>
      </c>
      <c r="BQ215" s="3" t="s">
        <v>622</v>
      </c>
      <c r="BR215" s="3" t="s">
        <v>84</v>
      </c>
      <c r="BS215" s="4">
        <v>44582</v>
      </c>
      <c r="BT215" s="5">
        <v>0.45833333333333331</v>
      </c>
      <c r="BU215" s="3" t="s">
        <v>806</v>
      </c>
      <c r="BV215" s="3" t="s">
        <v>103</v>
      </c>
      <c r="BY215" s="3">
        <v>12915.84</v>
      </c>
      <c r="CA215" s="3" t="s">
        <v>807</v>
      </c>
      <c r="CC215" s="3" t="s">
        <v>804</v>
      </c>
      <c r="CD215" s="3">
        <v>9932</v>
      </c>
      <c r="CE215" s="3" t="s">
        <v>86</v>
      </c>
      <c r="CF215" s="4">
        <v>44585</v>
      </c>
      <c r="CI215" s="3">
        <v>6</v>
      </c>
      <c r="CJ215" s="3">
        <v>2</v>
      </c>
      <c r="CK215" s="3">
        <v>43</v>
      </c>
      <c r="CL215" s="3" t="s">
        <v>87</v>
      </c>
    </row>
    <row r="216" spans="1:90" x14ac:dyDescent="0.2">
      <c r="A216" s="3" t="s">
        <v>72</v>
      </c>
      <c r="B216" s="3" t="s">
        <v>73</v>
      </c>
      <c r="C216" s="3" t="s">
        <v>74</v>
      </c>
      <c r="E216" s="3" t="str">
        <f>"GAB2007808"</f>
        <v>GAB2007808</v>
      </c>
      <c r="F216" s="4">
        <v>44580</v>
      </c>
      <c r="G216" s="3">
        <v>202207</v>
      </c>
      <c r="H216" s="3" t="s">
        <v>75</v>
      </c>
      <c r="I216" s="3" t="s">
        <v>76</v>
      </c>
      <c r="J216" s="3" t="s">
        <v>77</v>
      </c>
      <c r="K216" s="3" t="s">
        <v>78</v>
      </c>
      <c r="L216" s="3" t="s">
        <v>105</v>
      </c>
      <c r="M216" s="3" t="s">
        <v>106</v>
      </c>
      <c r="N216" s="3" t="s">
        <v>808</v>
      </c>
      <c r="O216" s="3" t="s">
        <v>112</v>
      </c>
      <c r="P216" s="3" t="str">
        <f>"CT071424                      "</f>
        <v xml:space="preserve">CT071424                      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3">
        <v>0</v>
      </c>
      <c r="AH216" s="3">
        <v>0</v>
      </c>
      <c r="AI216" s="3">
        <v>0</v>
      </c>
      <c r="AJ216" s="3">
        <v>0</v>
      </c>
      <c r="AK216" s="3">
        <v>23.18</v>
      </c>
      <c r="AL216" s="3">
        <v>0</v>
      </c>
      <c r="AM216" s="3">
        <v>0</v>
      </c>
      <c r="AN216" s="3">
        <v>0</v>
      </c>
      <c r="AO216" s="3">
        <v>0</v>
      </c>
      <c r="AP216" s="3">
        <v>0</v>
      </c>
      <c r="AQ216" s="3">
        <v>0</v>
      </c>
      <c r="AR216" s="3">
        <v>0</v>
      </c>
      <c r="AS216" s="3">
        <v>0</v>
      </c>
      <c r="AT216" s="3">
        <v>0</v>
      </c>
      <c r="AU216" s="3">
        <v>0</v>
      </c>
      <c r="AV216" s="3">
        <v>0</v>
      </c>
      <c r="AW216" s="3">
        <v>0</v>
      </c>
      <c r="AX216" s="3">
        <v>0</v>
      </c>
      <c r="AY216" s="3">
        <v>0</v>
      </c>
      <c r="AZ216" s="3">
        <v>0</v>
      </c>
      <c r="BA216" s="3">
        <v>0</v>
      </c>
      <c r="BB216" s="3">
        <v>0</v>
      </c>
      <c r="BC216" s="3">
        <v>0</v>
      </c>
      <c r="BD216" s="3">
        <v>0</v>
      </c>
      <c r="BE216" s="3">
        <v>0</v>
      </c>
      <c r="BF216" s="3">
        <v>0</v>
      </c>
      <c r="BG216" s="3">
        <v>0</v>
      </c>
      <c r="BH216" s="3">
        <v>1</v>
      </c>
      <c r="BI216" s="3">
        <v>0.3</v>
      </c>
      <c r="BJ216" s="3">
        <v>2.8</v>
      </c>
      <c r="BK216" s="3">
        <v>3</v>
      </c>
      <c r="BL216" s="3">
        <v>88.48</v>
      </c>
      <c r="BM216" s="3">
        <v>13.27</v>
      </c>
      <c r="BN216" s="3">
        <v>101.75</v>
      </c>
      <c r="BO216" s="3">
        <v>101.75</v>
      </c>
      <c r="BQ216" s="3" t="s">
        <v>809</v>
      </c>
      <c r="BR216" s="3" t="s">
        <v>84</v>
      </c>
      <c r="BS216" s="4">
        <v>44581</v>
      </c>
      <c r="BT216" s="5">
        <v>0.3743055555555555</v>
      </c>
      <c r="BU216" s="3" t="s">
        <v>810</v>
      </c>
      <c r="BV216" s="3" t="s">
        <v>103</v>
      </c>
      <c r="BY216" s="3">
        <v>14164.96</v>
      </c>
      <c r="BZ216" s="3" t="s">
        <v>124</v>
      </c>
      <c r="CA216" s="3" t="s">
        <v>592</v>
      </c>
      <c r="CC216" s="3" t="s">
        <v>106</v>
      </c>
      <c r="CD216" s="3">
        <v>2021</v>
      </c>
      <c r="CE216" s="3" t="s">
        <v>137</v>
      </c>
      <c r="CF216" s="4">
        <v>44582</v>
      </c>
      <c r="CI216" s="3">
        <v>1</v>
      </c>
      <c r="CJ216" s="3">
        <v>1</v>
      </c>
      <c r="CK216" s="3">
        <v>21</v>
      </c>
      <c r="CL216" s="3" t="s">
        <v>87</v>
      </c>
    </row>
    <row r="217" spans="1:90" x14ac:dyDescent="0.2">
      <c r="A217" s="3" t="s">
        <v>72</v>
      </c>
      <c r="B217" s="3" t="s">
        <v>73</v>
      </c>
      <c r="C217" s="3" t="s">
        <v>74</v>
      </c>
      <c r="E217" s="3" t="str">
        <f>"GAB2007810"</f>
        <v>GAB2007810</v>
      </c>
      <c r="F217" s="4">
        <v>44580</v>
      </c>
      <c r="G217" s="3">
        <v>202207</v>
      </c>
      <c r="H217" s="3" t="s">
        <v>75</v>
      </c>
      <c r="I217" s="3" t="s">
        <v>76</v>
      </c>
      <c r="J217" s="3" t="s">
        <v>77</v>
      </c>
      <c r="K217" s="3" t="s">
        <v>78</v>
      </c>
      <c r="L217" s="3" t="s">
        <v>166</v>
      </c>
      <c r="M217" s="3" t="s">
        <v>167</v>
      </c>
      <c r="N217" s="3" t="s">
        <v>811</v>
      </c>
      <c r="O217" s="3" t="s">
        <v>112</v>
      </c>
      <c r="P217" s="3" t="str">
        <f>"CT071427                      "</f>
        <v xml:space="preserve">CT071427                      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23.18</v>
      </c>
      <c r="AL217" s="3">
        <v>0</v>
      </c>
      <c r="AM217" s="3">
        <v>0</v>
      </c>
      <c r="AN217" s="3">
        <v>0</v>
      </c>
      <c r="AO217" s="3">
        <v>0</v>
      </c>
      <c r="AP217" s="3">
        <v>0</v>
      </c>
      <c r="AQ217" s="3">
        <v>15</v>
      </c>
      <c r="AR217" s="3">
        <v>0</v>
      </c>
      <c r="AS217" s="3">
        <v>0</v>
      </c>
      <c r="AT217" s="3">
        <v>0</v>
      </c>
      <c r="AU217" s="3">
        <v>0</v>
      </c>
      <c r="AV217" s="3">
        <v>0</v>
      </c>
      <c r="AW217" s="3">
        <v>0</v>
      </c>
      <c r="AX217" s="3">
        <v>0</v>
      </c>
      <c r="AY217" s="3">
        <v>0</v>
      </c>
      <c r="AZ217" s="3">
        <v>0</v>
      </c>
      <c r="BA217" s="3">
        <v>0</v>
      </c>
      <c r="BB217" s="3">
        <v>0</v>
      </c>
      <c r="BC217" s="3">
        <v>0</v>
      </c>
      <c r="BD217" s="3">
        <v>0</v>
      </c>
      <c r="BE217" s="3">
        <v>0</v>
      </c>
      <c r="BF217" s="3">
        <v>0</v>
      </c>
      <c r="BG217" s="3">
        <v>0</v>
      </c>
      <c r="BH217" s="3">
        <v>1</v>
      </c>
      <c r="BI217" s="3">
        <v>0.3</v>
      </c>
      <c r="BJ217" s="3">
        <v>2.8</v>
      </c>
      <c r="BK217" s="3">
        <v>3</v>
      </c>
      <c r="BL217" s="3">
        <v>103.48</v>
      </c>
      <c r="BM217" s="3">
        <v>15.52</v>
      </c>
      <c r="BN217" s="3">
        <v>119</v>
      </c>
      <c r="BO217" s="3">
        <v>119</v>
      </c>
      <c r="BQ217" s="3" t="s">
        <v>169</v>
      </c>
      <c r="BR217" s="3" t="s">
        <v>84</v>
      </c>
      <c r="BS217" s="4">
        <v>44581</v>
      </c>
      <c r="BT217" s="5">
        <v>0.54027777777777775</v>
      </c>
      <c r="BU217" s="3" t="s">
        <v>812</v>
      </c>
      <c r="BV217" s="3" t="s">
        <v>103</v>
      </c>
      <c r="BY217" s="3">
        <v>13756.32</v>
      </c>
      <c r="BZ217" s="3" t="s">
        <v>114</v>
      </c>
      <c r="CA217" s="3" t="s">
        <v>813</v>
      </c>
      <c r="CC217" s="3" t="s">
        <v>167</v>
      </c>
      <c r="CD217" s="3">
        <v>1475</v>
      </c>
      <c r="CE217" s="3" t="s">
        <v>193</v>
      </c>
      <c r="CF217" s="4">
        <v>44582</v>
      </c>
      <c r="CI217" s="3">
        <v>1</v>
      </c>
      <c r="CJ217" s="3">
        <v>1</v>
      </c>
      <c r="CK217" s="3">
        <v>21</v>
      </c>
      <c r="CL217" s="3" t="s">
        <v>87</v>
      </c>
    </row>
    <row r="218" spans="1:90" x14ac:dyDescent="0.2">
      <c r="A218" s="3" t="s">
        <v>72</v>
      </c>
      <c r="B218" s="3" t="s">
        <v>73</v>
      </c>
      <c r="C218" s="3" t="s">
        <v>74</v>
      </c>
      <c r="E218" s="3" t="str">
        <f>"GAB2007823"</f>
        <v>GAB2007823</v>
      </c>
      <c r="F218" s="4">
        <v>44580</v>
      </c>
      <c r="G218" s="3">
        <v>202207</v>
      </c>
      <c r="H218" s="3" t="s">
        <v>75</v>
      </c>
      <c r="I218" s="3" t="s">
        <v>76</v>
      </c>
      <c r="J218" s="3" t="s">
        <v>77</v>
      </c>
      <c r="K218" s="3" t="s">
        <v>78</v>
      </c>
      <c r="L218" s="3" t="s">
        <v>365</v>
      </c>
      <c r="M218" s="3" t="s">
        <v>366</v>
      </c>
      <c r="N218" s="3" t="s">
        <v>814</v>
      </c>
      <c r="O218" s="3" t="s">
        <v>82</v>
      </c>
      <c r="P218" s="3" t="str">
        <f>"CT071449                      "</f>
        <v xml:space="preserve">CT071449                      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29.89</v>
      </c>
      <c r="AL218" s="3">
        <v>0</v>
      </c>
      <c r="AM218" s="3">
        <v>0</v>
      </c>
      <c r="AN218" s="3">
        <v>0</v>
      </c>
      <c r="AO218" s="3">
        <v>0</v>
      </c>
      <c r="AP218" s="3">
        <v>0</v>
      </c>
      <c r="AQ218" s="3">
        <v>0</v>
      </c>
      <c r="AR218" s="3">
        <v>0</v>
      </c>
      <c r="AS218" s="3">
        <v>0</v>
      </c>
      <c r="AT218" s="3">
        <v>0</v>
      </c>
      <c r="AU218" s="3">
        <v>0</v>
      </c>
      <c r="AV218" s="3">
        <v>0</v>
      </c>
      <c r="AW218" s="3">
        <v>0</v>
      </c>
      <c r="AX218" s="3">
        <v>0</v>
      </c>
      <c r="AY218" s="3">
        <v>0</v>
      </c>
      <c r="AZ218" s="3">
        <v>0</v>
      </c>
      <c r="BA218" s="3">
        <v>0</v>
      </c>
      <c r="BB218" s="3">
        <v>0</v>
      </c>
      <c r="BC218" s="3">
        <v>0</v>
      </c>
      <c r="BD218" s="3">
        <v>0</v>
      </c>
      <c r="BE218" s="3">
        <v>0</v>
      </c>
      <c r="BF218" s="3">
        <v>0</v>
      </c>
      <c r="BG218" s="3">
        <v>0</v>
      </c>
      <c r="BH218" s="3">
        <v>1</v>
      </c>
      <c r="BI218" s="3">
        <v>2.2999999999999998</v>
      </c>
      <c r="BJ218" s="3">
        <v>6.4</v>
      </c>
      <c r="BK218" s="3">
        <v>7</v>
      </c>
      <c r="BL218" s="3">
        <v>119.34</v>
      </c>
      <c r="BM218" s="3">
        <v>17.899999999999999</v>
      </c>
      <c r="BN218" s="3">
        <v>137.24</v>
      </c>
      <c r="BO218" s="3">
        <v>137.24</v>
      </c>
      <c r="BQ218" s="3" t="s">
        <v>622</v>
      </c>
      <c r="BR218" s="3" t="s">
        <v>84</v>
      </c>
      <c r="BS218" s="4">
        <v>44582</v>
      </c>
      <c r="BT218" s="5">
        <v>0.4375</v>
      </c>
      <c r="BU218" s="3" t="s">
        <v>815</v>
      </c>
      <c r="BV218" s="3" t="s">
        <v>103</v>
      </c>
      <c r="BY218" s="3">
        <v>32185.13</v>
      </c>
      <c r="CC218" s="3" t="s">
        <v>366</v>
      </c>
      <c r="CD218" s="3">
        <v>6001</v>
      </c>
      <c r="CE218" s="3" t="s">
        <v>86</v>
      </c>
      <c r="CF218" s="4">
        <v>44582</v>
      </c>
      <c r="CI218" s="3">
        <v>2</v>
      </c>
      <c r="CJ218" s="3">
        <v>2</v>
      </c>
      <c r="CK218" s="3">
        <v>41</v>
      </c>
      <c r="CL218" s="3" t="s">
        <v>87</v>
      </c>
    </row>
    <row r="219" spans="1:90" x14ac:dyDescent="0.2">
      <c r="A219" s="3" t="s">
        <v>72</v>
      </c>
      <c r="B219" s="3" t="s">
        <v>73</v>
      </c>
      <c r="C219" s="3" t="s">
        <v>74</v>
      </c>
      <c r="E219" s="3" t="str">
        <f>"GAB2007825"</f>
        <v>GAB2007825</v>
      </c>
      <c r="F219" s="4">
        <v>44580</v>
      </c>
      <c r="G219" s="3">
        <v>202207</v>
      </c>
      <c r="H219" s="3" t="s">
        <v>75</v>
      </c>
      <c r="I219" s="3" t="s">
        <v>76</v>
      </c>
      <c r="J219" s="3" t="s">
        <v>77</v>
      </c>
      <c r="K219" s="3" t="s">
        <v>78</v>
      </c>
      <c r="L219" s="3" t="s">
        <v>92</v>
      </c>
      <c r="M219" s="3" t="s">
        <v>93</v>
      </c>
      <c r="N219" s="3" t="s">
        <v>144</v>
      </c>
      <c r="O219" s="3" t="s">
        <v>82</v>
      </c>
      <c r="P219" s="3" t="str">
        <f>"JOHN PREVOST                  "</f>
        <v xml:space="preserve">JOHN PREVOST                  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29.89</v>
      </c>
      <c r="AL219" s="3">
        <v>0</v>
      </c>
      <c r="AM219" s="3">
        <v>0</v>
      </c>
      <c r="AN219" s="3">
        <v>0</v>
      </c>
      <c r="AO219" s="3">
        <v>0</v>
      </c>
      <c r="AP219" s="3">
        <v>0</v>
      </c>
      <c r="AQ219" s="3">
        <v>0</v>
      </c>
      <c r="AR219" s="3">
        <v>0</v>
      </c>
      <c r="AS219" s="3">
        <v>0</v>
      </c>
      <c r="AT219" s="3">
        <v>0</v>
      </c>
      <c r="AU219" s="3">
        <v>0</v>
      </c>
      <c r="AV219" s="3">
        <v>0</v>
      </c>
      <c r="AW219" s="3">
        <v>0</v>
      </c>
      <c r="AX219" s="3">
        <v>0</v>
      </c>
      <c r="AY219" s="3">
        <v>0</v>
      </c>
      <c r="AZ219" s="3">
        <v>0</v>
      </c>
      <c r="BA219" s="3">
        <v>0</v>
      </c>
      <c r="BB219" s="3">
        <v>0</v>
      </c>
      <c r="BC219" s="3">
        <v>0</v>
      </c>
      <c r="BD219" s="3">
        <v>0</v>
      </c>
      <c r="BE219" s="3">
        <v>0</v>
      </c>
      <c r="BF219" s="3">
        <v>0</v>
      </c>
      <c r="BG219" s="3">
        <v>0</v>
      </c>
      <c r="BH219" s="3">
        <v>1</v>
      </c>
      <c r="BI219" s="3">
        <v>3.5</v>
      </c>
      <c r="BJ219" s="3">
        <v>8</v>
      </c>
      <c r="BK219" s="3">
        <v>8</v>
      </c>
      <c r="BL219" s="3">
        <v>119.34</v>
      </c>
      <c r="BM219" s="3">
        <v>17.899999999999999</v>
      </c>
      <c r="BN219" s="3">
        <v>137.24</v>
      </c>
      <c r="BO219" s="3">
        <v>137.24</v>
      </c>
      <c r="BQ219" s="3" t="s">
        <v>816</v>
      </c>
      <c r="BR219" s="3" t="s">
        <v>84</v>
      </c>
      <c r="BS219" s="4">
        <v>44582</v>
      </c>
      <c r="BT219" s="5">
        <v>0.44305555555555554</v>
      </c>
      <c r="BU219" s="3" t="s">
        <v>529</v>
      </c>
      <c r="BV219" s="3" t="s">
        <v>103</v>
      </c>
      <c r="BY219" s="3">
        <v>40037.089999999997</v>
      </c>
      <c r="CA219" s="3" t="s">
        <v>451</v>
      </c>
      <c r="CC219" s="3" t="s">
        <v>93</v>
      </c>
      <c r="CD219" s="3">
        <v>157</v>
      </c>
      <c r="CE219" s="3" t="s">
        <v>86</v>
      </c>
      <c r="CF219" s="4">
        <v>44587</v>
      </c>
      <c r="CI219" s="3">
        <v>2</v>
      </c>
      <c r="CJ219" s="3">
        <v>2</v>
      </c>
      <c r="CK219" s="3">
        <v>41</v>
      </c>
      <c r="CL219" s="3" t="s">
        <v>87</v>
      </c>
    </row>
    <row r="220" spans="1:90" x14ac:dyDescent="0.2">
      <c r="A220" s="3" t="s">
        <v>72</v>
      </c>
      <c r="B220" s="3" t="s">
        <v>73</v>
      </c>
      <c r="C220" s="3" t="s">
        <v>74</v>
      </c>
      <c r="E220" s="3" t="str">
        <f>"GAB2007821"</f>
        <v>GAB2007821</v>
      </c>
      <c r="F220" s="4">
        <v>44580</v>
      </c>
      <c r="G220" s="3">
        <v>202207</v>
      </c>
      <c r="H220" s="3" t="s">
        <v>75</v>
      </c>
      <c r="I220" s="3" t="s">
        <v>76</v>
      </c>
      <c r="J220" s="3" t="s">
        <v>77</v>
      </c>
      <c r="K220" s="3" t="s">
        <v>78</v>
      </c>
      <c r="L220" s="3" t="s">
        <v>336</v>
      </c>
      <c r="M220" s="3" t="s">
        <v>337</v>
      </c>
      <c r="N220" s="3" t="s">
        <v>338</v>
      </c>
      <c r="O220" s="3" t="s">
        <v>82</v>
      </c>
      <c r="P220" s="3" t="str">
        <f>"CT071444                      "</f>
        <v xml:space="preserve">CT071444                      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42.16</v>
      </c>
      <c r="AL220" s="3">
        <v>0</v>
      </c>
      <c r="AM220" s="3">
        <v>0</v>
      </c>
      <c r="AN220" s="3">
        <v>0</v>
      </c>
      <c r="AO220" s="3">
        <v>0</v>
      </c>
      <c r="AP220" s="3">
        <v>0</v>
      </c>
      <c r="AQ220" s="3">
        <v>0</v>
      </c>
      <c r="AR220" s="3">
        <v>0</v>
      </c>
      <c r="AS220" s="3">
        <v>0</v>
      </c>
      <c r="AT220" s="3">
        <v>0</v>
      </c>
      <c r="AU220" s="3">
        <v>0</v>
      </c>
      <c r="AV220" s="3">
        <v>0</v>
      </c>
      <c r="AW220" s="3">
        <v>0</v>
      </c>
      <c r="AX220" s="3">
        <v>0</v>
      </c>
      <c r="AY220" s="3">
        <v>0</v>
      </c>
      <c r="AZ220" s="3">
        <v>0</v>
      </c>
      <c r="BA220" s="3">
        <v>0</v>
      </c>
      <c r="BB220" s="3">
        <v>0</v>
      </c>
      <c r="BC220" s="3">
        <v>0</v>
      </c>
      <c r="BD220" s="3">
        <v>0</v>
      </c>
      <c r="BE220" s="3">
        <v>0</v>
      </c>
      <c r="BF220" s="3">
        <v>0</v>
      </c>
      <c r="BG220" s="3">
        <v>0</v>
      </c>
      <c r="BH220" s="3">
        <v>1</v>
      </c>
      <c r="BI220" s="3">
        <v>3.8</v>
      </c>
      <c r="BJ220" s="3">
        <v>13.1</v>
      </c>
      <c r="BK220" s="3">
        <v>14</v>
      </c>
      <c r="BL220" s="3">
        <v>166.16</v>
      </c>
      <c r="BM220" s="3">
        <v>24.92</v>
      </c>
      <c r="BN220" s="3">
        <v>191.08</v>
      </c>
      <c r="BO220" s="3">
        <v>191.08</v>
      </c>
      <c r="BQ220" s="3" t="s">
        <v>339</v>
      </c>
      <c r="BR220" s="3" t="s">
        <v>84</v>
      </c>
      <c r="BS220" s="4">
        <v>44585</v>
      </c>
      <c r="BT220" s="5">
        <v>0.43611111111111112</v>
      </c>
      <c r="BU220" s="3" t="s">
        <v>817</v>
      </c>
      <c r="BV220" s="3" t="s">
        <v>103</v>
      </c>
      <c r="BY220" s="3">
        <v>65255.19</v>
      </c>
      <c r="CA220" s="3" t="s">
        <v>341</v>
      </c>
      <c r="CC220" s="3" t="s">
        <v>337</v>
      </c>
      <c r="CD220" s="3">
        <v>3900</v>
      </c>
      <c r="CE220" s="3" t="s">
        <v>86</v>
      </c>
      <c r="CF220" s="4">
        <v>44585</v>
      </c>
      <c r="CI220" s="3">
        <v>3</v>
      </c>
      <c r="CJ220" s="3">
        <v>3</v>
      </c>
      <c r="CK220" s="3">
        <v>43</v>
      </c>
      <c r="CL220" s="3" t="s">
        <v>87</v>
      </c>
    </row>
    <row r="221" spans="1:90" x14ac:dyDescent="0.2">
      <c r="A221" s="3" t="s">
        <v>72</v>
      </c>
      <c r="B221" s="3" t="s">
        <v>73</v>
      </c>
      <c r="C221" s="3" t="s">
        <v>74</v>
      </c>
      <c r="E221" s="3" t="str">
        <f>"GAB2007834"</f>
        <v>GAB2007834</v>
      </c>
      <c r="F221" s="4">
        <v>44581</v>
      </c>
      <c r="G221" s="3">
        <v>202207</v>
      </c>
      <c r="H221" s="3" t="s">
        <v>75</v>
      </c>
      <c r="I221" s="3" t="s">
        <v>76</v>
      </c>
      <c r="J221" s="3" t="s">
        <v>77</v>
      </c>
      <c r="K221" s="3" t="s">
        <v>78</v>
      </c>
      <c r="L221" s="3" t="s">
        <v>365</v>
      </c>
      <c r="M221" s="3" t="s">
        <v>366</v>
      </c>
      <c r="N221" s="3" t="s">
        <v>714</v>
      </c>
      <c r="O221" s="3" t="s">
        <v>112</v>
      </c>
      <c r="P221" s="3" t="str">
        <f>"006620                        "</f>
        <v xml:space="preserve">006620                        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23.18</v>
      </c>
      <c r="AL221" s="3">
        <v>0</v>
      </c>
      <c r="AM221" s="3">
        <v>0</v>
      </c>
      <c r="AN221" s="3">
        <v>0</v>
      </c>
      <c r="AO221" s="3">
        <v>0</v>
      </c>
      <c r="AP221" s="3">
        <v>0</v>
      </c>
      <c r="AQ221" s="3">
        <v>0</v>
      </c>
      <c r="AR221" s="3">
        <v>0</v>
      </c>
      <c r="AS221" s="3">
        <v>0</v>
      </c>
      <c r="AT221" s="3">
        <v>0</v>
      </c>
      <c r="AU221" s="3">
        <v>0</v>
      </c>
      <c r="AV221" s="3">
        <v>0</v>
      </c>
      <c r="AW221" s="3">
        <v>0</v>
      </c>
      <c r="AX221" s="3">
        <v>0</v>
      </c>
      <c r="AY221" s="3">
        <v>0</v>
      </c>
      <c r="AZ221" s="3">
        <v>0</v>
      </c>
      <c r="BA221" s="3">
        <v>0</v>
      </c>
      <c r="BB221" s="3">
        <v>0</v>
      </c>
      <c r="BC221" s="3">
        <v>0</v>
      </c>
      <c r="BD221" s="3">
        <v>0</v>
      </c>
      <c r="BE221" s="3">
        <v>0</v>
      </c>
      <c r="BF221" s="3">
        <v>0</v>
      </c>
      <c r="BG221" s="3">
        <v>0</v>
      </c>
      <c r="BH221" s="3">
        <v>1</v>
      </c>
      <c r="BI221" s="3">
        <v>0.2</v>
      </c>
      <c r="BJ221" s="3">
        <v>2.8</v>
      </c>
      <c r="BK221" s="3">
        <v>3</v>
      </c>
      <c r="BL221" s="3">
        <v>88.48</v>
      </c>
      <c r="BM221" s="3">
        <v>13.27</v>
      </c>
      <c r="BN221" s="3">
        <v>101.75</v>
      </c>
      <c r="BO221" s="3">
        <v>101.75</v>
      </c>
      <c r="BQ221" s="3" t="s">
        <v>715</v>
      </c>
      <c r="BR221" s="3" t="s">
        <v>84</v>
      </c>
      <c r="BS221" s="4">
        <v>44582</v>
      </c>
      <c r="BT221" s="5">
        <v>0.41736111111111113</v>
      </c>
      <c r="BU221" s="3" t="s">
        <v>818</v>
      </c>
      <c r="BV221" s="3" t="s">
        <v>103</v>
      </c>
      <c r="BY221" s="3">
        <v>13848.48</v>
      </c>
      <c r="BZ221" s="3" t="s">
        <v>124</v>
      </c>
      <c r="CC221" s="3" t="s">
        <v>366</v>
      </c>
      <c r="CD221" s="3">
        <v>6001</v>
      </c>
      <c r="CE221" s="3" t="s">
        <v>128</v>
      </c>
      <c r="CF221" s="4">
        <v>44582</v>
      </c>
      <c r="CI221" s="3">
        <v>1</v>
      </c>
      <c r="CJ221" s="3">
        <v>1</v>
      </c>
      <c r="CK221" s="3">
        <v>21</v>
      </c>
      <c r="CL221" s="3" t="s">
        <v>87</v>
      </c>
    </row>
    <row r="222" spans="1:90" x14ac:dyDescent="0.2">
      <c r="A222" s="3" t="s">
        <v>72</v>
      </c>
      <c r="B222" s="3" t="s">
        <v>73</v>
      </c>
      <c r="C222" s="3" t="s">
        <v>74</v>
      </c>
      <c r="E222" s="3" t="str">
        <f>"GAB2007832"</f>
        <v>GAB2007832</v>
      </c>
      <c r="F222" s="4">
        <v>44581</v>
      </c>
      <c r="G222" s="3">
        <v>202207</v>
      </c>
      <c r="H222" s="3" t="s">
        <v>75</v>
      </c>
      <c r="I222" s="3" t="s">
        <v>76</v>
      </c>
      <c r="J222" s="3" t="s">
        <v>77</v>
      </c>
      <c r="K222" s="3" t="s">
        <v>78</v>
      </c>
      <c r="L222" s="3" t="s">
        <v>172</v>
      </c>
      <c r="M222" s="3" t="s">
        <v>173</v>
      </c>
      <c r="N222" s="3" t="s">
        <v>174</v>
      </c>
      <c r="O222" s="3" t="s">
        <v>112</v>
      </c>
      <c r="P222" s="3" t="str">
        <f>"006631                        "</f>
        <v xml:space="preserve">006631                        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  <c r="AI222" s="3">
        <v>0</v>
      </c>
      <c r="AJ222" s="3">
        <v>0</v>
      </c>
      <c r="AK222" s="3">
        <v>29.95</v>
      </c>
      <c r="AL222" s="3">
        <v>0</v>
      </c>
      <c r="AM222" s="3">
        <v>0</v>
      </c>
      <c r="AN222" s="3">
        <v>0</v>
      </c>
      <c r="AO222" s="3">
        <v>0</v>
      </c>
      <c r="AP222" s="3">
        <v>0</v>
      </c>
      <c r="AQ222" s="3">
        <v>0</v>
      </c>
      <c r="AR222" s="3">
        <v>0</v>
      </c>
      <c r="AS222" s="3">
        <v>0</v>
      </c>
      <c r="AT222" s="3">
        <v>0</v>
      </c>
      <c r="AU222" s="3">
        <v>0</v>
      </c>
      <c r="AV222" s="3">
        <v>0</v>
      </c>
      <c r="AW222" s="3">
        <v>0</v>
      </c>
      <c r="AX222" s="3">
        <v>0</v>
      </c>
      <c r="AY222" s="3">
        <v>0</v>
      </c>
      <c r="AZ222" s="3">
        <v>0</v>
      </c>
      <c r="BA222" s="3">
        <v>0</v>
      </c>
      <c r="BB222" s="3">
        <v>0</v>
      </c>
      <c r="BC222" s="3">
        <v>0</v>
      </c>
      <c r="BD222" s="3">
        <v>0</v>
      </c>
      <c r="BE222" s="3">
        <v>0</v>
      </c>
      <c r="BF222" s="3">
        <v>0</v>
      </c>
      <c r="BG222" s="3">
        <v>0</v>
      </c>
      <c r="BH222" s="3">
        <v>1</v>
      </c>
      <c r="BI222" s="3">
        <v>0.1</v>
      </c>
      <c r="BJ222" s="3">
        <v>1.7</v>
      </c>
      <c r="BK222" s="3">
        <v>2</v>
      </c>
      <c r="BL222" s="3">
        <v>114.31</v>
      </c>
      <c r="BM222" s="3">
        <v>17.149999999999999</v>
      </c>
      <c r="BN222" s="3">
        <v>131.46</v>
      </c>
      <c r="BO222" s="3">
        <v>131.46</v>
      </c>
      <c r="BQ222" s="3" t="s">
        <v>605</v>
      </c>
      <c r="BR222" s="3" t="s">
        <v>84</v>
      </c>
      <c r="BS222" s="4">
        <v>44582</v>
      </c>
      <c r="BT222" s="5">
        <v>0.36249999999999999</v>
      </c>
      <c r="BU222" s="3" t="s">
        <v>819</v>
      </c>
      <c r="BV222" s="3" t="s">
        <v>103</v>
      </c>
      <c r="BY222" s="3">
        <v>8390.4</v>
      </c>
      <c r="BZ222" s="3" t="s">
        <v>124</v>
      </c>
      <c r="CA222" s="3" t="s">
        <v>297</v>
      </c>
      <c r="CC222" s="3" t="s">
        <v>173</v>
      </c>
      <c r="CD222" s="3">
        <v>1035</v>
      </c>
      <c r="CE222" s="3" t="s">
        <v>125</v>
      </c>
      <c r="CF222" s="4">
        <v>44582</v>
      </c>
      <c r="CI222" s="3">
        <v>1</v>
      </c>
      <c r="CJ222" s="3">
        <v>1</v>
      </c>
      <c r="CK222" s="3">
        <v>23</v>
      </c>
      <c r="CL222" s="3" t="s">
        <v>87</v>
      </c>
    </row>
    <row r="223" spans="1:90" x14ac:dyDescent="0.2">
      <c r="A223" s="3" t="s">
        <v>72</v>
      </c>
      <c r="B223" s="3" t="s">
        <v>73</v>
      </c>
      <c r="C223" s="3" t="s">
        <v>74</v>
      </c>
      <c r="E223" s="3" t="str">
        <f>"GAB2007831"</f>
        <v>GAB2007831</v>
      </c>
      <c r="F223" s="4">
        <v>44581</v>
      </c>
      <c r="G223" s="3">
        <v>202207</v>
      </c>
      <c r="H223" s="3" t="s">
        <v>75</v>
      </c>
      <c r="I223" s="3" t="s">
        <v>76</v>
      </c>
      <c r="J223" s="3" t="s">
        <v>77</v>
      </c>
      <c r="K223" s="3" t="s">
        <v>78</v>
      </c>
      <c r="L223" s="3" t="s">
        <v>133</v>
      </c>
      <c r="M223" s="3" t="s">
        <v>134</v>
      </c>
      <c r="N223" s="3" t="s">
        <v>820</v>
      </c>
      <c r="O223" s="3" t="s">
        <v>112</v>
      </c>
      <c r="P223" s="3" t="str">
        <f>"006626                        "</f>
        <v xml:space="preserve">006626                        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30.91</v>
      </c>
      <c r="AL223" s="3">
        <v>0</v>
      </c>
      <c r="AM223" s="3">
        <v>0</v>
      </c>
      <c r="AN223" s="3">
        <v>0</v>
      </c>
      <c r="AO223" s="3">
        <v>0</v>
      </c>
      <c r="AP223" s="3">
        <v>0</v>
      </c>
      <c r="AQ223" s="3">
        <v>0</v>
      </c>
      <c r="AR223" s="3">
        <v>0</v>
      </c>
      <c r="AS223" s="3">
        <v>0</v>
      </c>
      <c r="AT223" s="3">
        <v>0</v>
      </c>
      <c r="AU223" s="3">
        <v>0</v>
      </c>
      <c r="AV223" s="3">
        <v>0</v>
      </c>
      <c r="AW223" s="3">
        <v>0</v>
      </c>
      <c r="AX223" s="3">
        <v>0</v>
      </c>
      <c r="AY223" s="3">
        <v>0</v>
      </c>
      <c r="AZ223" s="3">
        <v>0</v>
      </c>
      <c r="BA223" s="3">
        <v>0</v>
      </c>
      <c r="BB223" s="3">
        <v>0</v>
      </c>
      <c r="BC223" s="3">
        <v>0</v>
      </c>
      <c r="BD223" s="3">
        <v>0</v>
      </c>
      <c r="BE223" s="3">
        <v>0</v>
      </c>
      <c r="BF223" s="3">
        <v>0</v>
      </c>
      <c r="BG223" s="3">
        <v>0</v>
      </c>
      <c r="BH223" s="3">
        <v>1</v>
      </c>
      <c r="BI223" s="3">
        <v>0.2</v>
      </c>
      <c r="BJ223" s="3">
        <v>3.6</v>
      </c>
      <c r="BK223" s="3">
        <v>4</v>
      </c>
      <c r="BL223" s="3">
        <v>117.97</v>
      </c>
      <c r="BM223" s="3">
        <v>17.7</v>
      </c>
      <c r="BN223" s="3">
        <v>135.66999999999999</v>
      </c>
      <c r="BO223" s="3">
        <v>135.66999999999999</v>
      </c>
      <c r="BQ223" s="3" t="s">
        <v>506</v>
      </c>
      <c r="BR223" s="3" t="s">
        <v>84</v>
      </c>
      <c r="BS223" s="4">
        <v>44582</v>
      </c>
      <c r="BT223" s="5">
        <v>0.3354166666666667</v>
      </c>
      <c r="BU223" s="3" t="s">
        <v>821</v>
      </c>
      <c r="BV223" s="3" t="s">
        <v>103</v>
      </c>
      <c r="BY223" s="3">
        <v>17854.68</v>
      </c>
      <c r="BZ223" s="3" t="s">
        <v>124</v>
      </c>
      <c r="CA223" s="3" t="s">
        <v>822</v>
      </c>
      <c r="CC223" s="3" t="s">
        <v>134</v>
      </c>
      <c r="CD223" s="3">
        <v>1724</v>
      </c>
      <c r="CE223" s="3" t="s">
        <v>125</v>
      </c>
      <c r="CF223" s="4">
        <v>44582</v>
      </c>
      <c r="CI223" s="3">
        <v>1</v>
      </c>
      <c r="CJ223" s="3">
        <v>1</v>
      </c>
      <c r="CK223" s="3">
        <v>21</v>
      </c>
      <c r="CL223" s="3" t="s">
        <v>87</v>
      </c>
    </row>
    <row r="224" spans="1:90" x14ac:dyDescent="0.2">
      <c r="A224" s="3" t="s">
        <v>72</v>
      </c>
      <c r="B224" s="3" t="s">
        <v>73</v>
      </c>
      <c r="C224" s="3" t="s">
        <v>74</v>
      </c>
      <c r="E224" s="3" t="str">
        <f>"GAB2007829"</f>
        <v>GAB2007829</v>
      </c>
      <c r="F224" s="4">
        <v>44581</v>
      </c>
      <c r="G224" s="3">
        <v>202207</v>
      </c>
      <c r="H224" s="3" t="s">
        <v>75</v>
      </c>
      <c r="I224" s="3" t="s">
        <v>76</v>
      </c>
      <c r="J224" s="3" t="s">
        <v>77</v>
      </c>
      <c r="K224" s="3" t="s">
        <v>78</v>
      </c>
      <c r="L224" s="3" t="s">
        <v>162</v>
      </c>
      <c r="M224" s="3" t="s">
        <v>163</v>
      </c>
      <c r="N224" s="3" t="s">
        <v>823</v>
      </c>
      <c r="O224" s="3" t="s">
        <v>112</v>
      </c>
      <c r="P224" s="3" t="str">
        <f>"CT071464                      "</f>
        <v xml:space="preserve">CT071464                      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36.71</v>
      </c>
      <c r="AL224" s="3">
        <v>0</v>
      </c>
      <c r="AM224" s="3">
        <v>0</v>
      </c>
      <c r="AN224" s="3">
        <v>0</v>
      </c>
      <c r="AO224" s="3">
        <v>0</v>
      </c>
      <c r="AP224" s="3">
        <v>0</v>
      </c>
      <c r="AQ224" s="3">
        <v>0</v>
      </c>
      <c r="AR224" s="3">
        <v>0</v>
      </c>
      <c r="AS224" s="3">
        <v>0</v>
      </c>
      <c r="AT224" s="3">
        <v>0</v>
      </c>
      <c r="AU224" s="3">
        <v>0</v>
      </c>
      <c r="AV224" s="3">
        <v>0</v>
      </c>
      <c r="AW224" s="3">
        <v>0</v>
      </c>
      <c r="AX224" s="3">
        <v>0</v>
      </c>
      <c r="AY224" s="3">
        <v>0</v>
      </c>
      <c r="AZ224" s="3">
        <v>0</v>
      </c>
      <c r="BA224" s="3">
        <v>0</v>
      </c>
      <c r="BB224" s="3">
        <v>0</v>
      </c>
      <c r="BC224" s="3">
        <v>0</v>
      </c>
      <c r="BD224" s="3">
        <v>0</v>
      </c>
      <c r="BE224" s="3">
        <v>0</v>
      </c>
      <c r="BF224" s="3">
        <v>0</v>
      </c>
      <c r="BG224" s="3">
        <v>0</v>
      </c>
      <c r="BH224" s="3">
        <v>1</v>
      </c>
      <c r="BI224" s="3">
        <v>0.3</v>
      </c>
      <c r="BJ224" s="3">
        <v>2.4</v>
      </c>
      <c r="BK224" s="3">
        <v>2.5</v>
      </c>
      <c r="BL224" s="3">
        <v>140.12</v>
      </c>
      <c r="BM224" s="3">
        <v>21.02</v>
      </c>
      <c r="BN224" s="3">
        <v>161.13999999999999</v>
      </c>
      <c r="BO224" s="3">
        <v>161.13999999999999</v>
      </c>
      <c r="BQ224" s="3" t="s">
        <v>824</v>
      </c>
      <c r="BR224" s="3" t="s">
        <v>84</v>
      </c>
      <c r="BS224" s="4">
        <v>44585</v>
      </c>
      <c r="BT224" s="5">
        <v>0.38680555555555557</v>
      </c>
      <c r="BU224" s="3" t="s">
        <v>825</v>
      </c>
      <c r="BV224" s="3" t="s">
        <v>103</v>
      </c>
      <c r="BY224" s="3">
        <v>12016.62</v>
      </c>
      <c r="BZ224" s="3" t="s">
        <v>124</v>
      </c>
      <c r="CA224" s="3" t="s">
        <v>295</v>
      </c>
      <c r="CC224" s="3" t="s">
        <v>163</v>
      </c>
      <c r="CD224" s="3">
        <v>9700</v>
      </c>
      <c r="CE224" s="3" t="s">
        <v>193</v>
      </c>
      <c r="CF224" s="4">
        <v>44585</v>
      </c>
      <c r="CI224" s="3">
        <v>2</v>
      </c>
      <c r="CJ224" s="3">
        <v>2</v>
      </c>
      <c r="CK224" s="3">
        <v>23</v>
      </c>
      <c r="CL224" s="3" t="s">
        <v>87</v>
      </c>
    </row>
    <row r="225" spans="1:90" x14ac:dyDescent="0.2">
      <c r="A225" s="3" t="s">
        <v>72</v>
      </c>
      <c r="B225" s="3" t="s">
        <v>73</v>
      </c>
      <c r="C225" s="3" t="s">
        <v>74</v>
      </c>
      <c r="E225" s="3" t="str">
        <f>"GAB2007838"</f>
        <v>GAB2007838</v>
      </c>
      <c r="F225" s="4">
        <v>44581</v>
      </c>
      <c r="G225" s="3">
        <v>202207</v>
      </c>
      <c r="H225" s="3" t="s">
        <v>75</v>
      </c>
      <c r="I225" s="3" t="s">
        <v>76</v>
      </c>
      <c r="J225" s="3" t="s">
        <v>77</v>
      </c>
      <c r="K225" s="3" t="s">
        <v>78</v>
      </c>
      <c r="L225" s="3" t="s">
        <v>75</v>
      </c>
      <c r="M225" s="3" t="s">
        <v>76</v>
      </c>
      <c r="N225" s="3" t="s">
        <v>826</v>
      </c>
      <c r="O225" s="3" t="s">
        <v>112</v>
      </c>
      <c r="P225" s="3" t="str">
        <f>"CT071482                      "</f>
        <v xml:space="preserve">CT071482                      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12.07</v>
      </c>
      <c r="AL225" s="3">
        <v>0</v>
      </c>
      <c r="AM225" s="3">
        <v>0</v>
      </c>
      <c r="AN225" s="3">
        <v>0</v>
      </c>
      <c r="AO225" s="3">
        <v>0</v>
      </c>
      <c r="AP225" s="3">
        <v>0</v>
      </c>
      <c r="AQ225" s="3">
        <v>0</v>
      </c>
      <c r="AR225" s="3">
        <v>0</v>
      </c>
      <c r="AS225" s="3">
        <v>0</v>
      </c>
      <c r="AT225" s="3">
        <v>0</v>
      </c>
      <c r="AU225" s="3">
        <v>0</v>
      </c>
      <c r="AV225" s="3">
        <v>0</v>
      </c>
      <c r="AW225" s="3">
        <v>0</v>
      </c>
      <c r="AX225" s="3">
        <v>0</v>
      </c>
      <c r="AY225" s="3">
        <v>0</v>
      </c>
      <c r="AZ225" s="3">
        <v>0</v>
      </c>
      <c r="BA225" s="3">
        <v>0</v>
      </c>
      <c r="BB225" s="3">
        <v>0</v>
      </c>
      <c r="BC225" s="3">
        <v>0</v>
      </c>
      <c r="BD225" s="3">
        <v>0</v>
      </c>
      <c r="BE225" s="3">
        <v>0</v>
      </c>
      <c r="BF225" s="3">
        <v>0</v>
      </c>
      <c r="BG225" s="3">
        <v>0</v>
      </c>
      <c r="BH225" s="3">
        <v>1</v>
      </c>
      <c r="BI225" s="3">
        <v>0.3</v>
      </c>
      <c r="BJ225" s="3">
        <v>3.2</v>
      </c>
      <c r="BK225" s="3">
        <v>3.5</v>
      </c>
      <c r="BL225" s="3">
        <v>46.08</v>
      </c>
      <c r="BM225" s="3">
        <v>6.91</v>
      </c>
      <c r="BN225" s="3">
        <v>52.99</v>
      </c>
      <c r="BO225" s="3">
        <v>52.99</v>
      </c>
      <c r="BQ225" s="3" t="s">
        <v>234</v>
      </c>
      <c r="BR225" s="3" t="s">
        <v>84</v>
      </c>
      <c r="BS225" s="4">
        <v>44582</v>
      </c>
      <c r="BT225" s="5">
        <v>0.38055555555555554</v>
      </c>
      <c r="BU225" s="3" t="s">
        <v>827</v>
      </c>
      <c r="BV225" s="3" t="s">
        <v>103</v>
      </c>
      <c r="BY225" s="3">
        <v>16001.76</v>
      </c>
      <c r="BZ225" s="3" t="s">
        <v>124</v>
      </c>
      <c r="CA225" s="3" t="s">
        <v>771</v>
      </c>
      <c r="CC225" s="3" t="s">
        <v>76</v>
      </c>
      <c r="CD225" s="3">
        <v>7441</v>
      </c>
      <c r="CE225" s="3" t="s">
        <v>137</v>
      </c>
      <c r="CF225" s="4">
        <v>44585</v>
      </c>
      <c r="CI225" s="3">
        <v>1</v>
      </c>
      <c r="CJ225" s="3">
        <v>1</v>
      </c>
      <c r="CK225" s="3">
        <v>22</v>
      </c>
      <c r="CL225" s="3" t="s">
        <v>87</v>
      </c>
    </row>
    <row r="226" spans="1:90" x14ac:dyDescent="0.2">
      <c r="A226" s="3" t="s">
        <v>72</v>
      </c>
      <c r="B226" s="3" t="s">
        <v>73</v>
      </c>
      <c r="C226" s="3" t="s">
        <v>74</v>
      </c>
      <c r="E226" s="3" t="str">
        <f>"GAB2007827"</f>
        <v>GAB2007827</v>
      </c>
      <c r="F226" s="4">
        <v>44581</v>
      </c>
      <c r="G226" s="3">
        <v>202207</v>
      </c>
      <c r="H226" s="3" t="s">
        <v>75</v>
      </c>
      <c r="I226" s="3" t="s">
        <v>76</v>
      </c>
      <c r="J226" s="3" t="s">
        <v>77</v>
      </c>
      <c r="K226" s="3" t="s">
        <v>78</v>
      </c>
      <c r="L226" s="3" t="s">
        <v>389</v>
      </c>
      <c r="M226" s="3" t="s">
        <v>390</v>
      </c>
      <c r="N226" s="3" t="s">
        <v>828</v>
      </c>
      <c r="O226" s="3" t="s">
        <v>112</v>
      </c>
      <c r="P226" s="3" t="str">
        <f>"006634                        "</f>
        <v xml:space="preserve">006634                        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23.18</v>
      </c>
      <c r="AL226" s="3">
        <v>0</v>
      </c>
      <c r="AM226" s="3">
        <v>0</v>
      </c>
      <c r="AN226" s="3">
        <v>0</v>
      </c>
      <c r="AO226" s="3">
        <v>0</v>
      </c>
      <c r="AP226" s="3">
        <v>0</v>
      </c>
      <c r="AQ226" s="3">
        <v>0</v>
      </c>
      <c r="AR226" s="3">
        <v>0</v>
      </c>
      <c r="AS226" s="3">
        <v>0</v>
      </c>
      <c r="AT226" s="3">
        <v>0</v>
      </c>
      <c r="AU226" s="3">
        <v>0</v>
      </c>
      <c r="AV226" s="3">
        <v>0</v>
      </c>
      <c r="AW226" s="3">
        <v>0</v>
      </c>
      <c r="AX226" s="3">
        <v>0</v>
      </c>
      <c r="AY226" s="3">
        <v>0</v>
      </c>
      <c r="AZ226" s="3">
        <v>0</v>
      </c>
      <c r="BA226" s="3">
        <v>0</v>
      </c>
      <c r="BB226" s="3">
        <v>0</v>
      </c>
      <c r="BC226" s="3">
        <v>0</v>
      </c>
      <c r="BD226" s="3">
        <v>0</v>
      </c>
      <c r="BE226" s="3">
        <v>0</v>
      </c>
      <c r="BF226" s="3">
        <v>0</v>
      </c>
      <c r="BG226" s="3">
        <v>0</v>
      </c>
      <c r="BH226" s="3">
        <v>1</v>
      </c>
      <c r="BI226" s="3">
        <v>0.1</v>
      </c>
      <c r="BJ226" s="3">
        <v>2.6</v>
      </c>
      <c r="BK226" s="3">
        <v>3</v>
      </c>
      <c r="BL226" s="3">
        <v>88.48</v>
      </c>
      <c r="BM226" s="3">
        <v>13.27</v>
      </c>
      <c r="BN226" s="3">
        <v>101.75</v>
      </c>
      <c r="BO226" s="3">
        <v>101.75</v>
      </c>
      <c r="BQ226" s="3" t="s">
        <v>829</v>
      </c>
      <c r="BR226" s="3" t="s">
        <v>84</v>
      </c>
      <c r="BS226" s="4">
        <v>44585</v>
      </c>
      <c r="BT226" s="5">
        <v>0.40972222222222227</v>
      </c>
      <c r="BU226" s="3" t="s">
        <v>830</v>
      </c>
      <c r="BV226" s="3" t="s">
        <v>87</v>
      </c>
      <c r="BW226" s="3" t="s">
        <v>265</v>
      </c>
      <c r="BX226" s="3" t="s">
        <v>266</v>
      </c>
      <c r="BY226" s="3">
        <v>12921.84</v>
      </c>
      <c r="BZ226" s="3" t="s">
        <v>124</v>
      </c>
      <c r="CA226" s="3" t="s">
        <v>831</v>
      </c>
      <c r="CC226" s="3" t="s">
        <v>390</v>
      </c>
      <c r="CD226" s="3">
        <v>4092</v>
      </c>
      <c r="CE226" s="3" t="s">
        <v>142</v>
      </c>
      <c r="CF226" s="4">
        <v>44586</v>
      </c>
      <c r="CI226" s="3">
        <v>1</v>
      </c>
      <c r="CJ226" s="3">
        <v>2</v>
      </c>
      <c r="CK226" s="3">
        <v>21</v>
      </c>
      <c r="CL226" s="3" t="s">
        <v>87</v>
      </c>
    </row>
    <row r="227" spans="1:90" x14ac:dyDescent="0.2">
      <c r="A227" s="3" t="s">
        <v>72</v>
      </c>
      <c r="B227" s="3" t="s">
        <v>73</v>
      </c>
      <c r="C227" s="3" t="s">
        <v>74</v>
      </c>
      <c r="E227" s="3" t="str">
        <f>"GAB2007841"</f>
        <v>GAB2007841</v>
      </c>
      <c r="F227" s="4">
        <v>44581</v>
      </c>
      <c r="G227" s="3">
        <v>202207</v>
      </c>
      <c r="H227" s="3" t="s">
        <v>75</v>
      </c>
      <c r="I227" s="3" t="s">
        <v>76</v>
      </c>
      <c r="J227" s="3" t="s">
        <v>77</v>
      </c>
      <c r="K227" s="3" t="s">
        <v>78</v>
      </c>
      <c r="L227" s="3" t="s">
        <v>75</v>
      </c>
      <c r="M227" s="3" t="s">
        <v>76</v>
      </c>
      <c r="N227" s="3" t="s">
        <v>452</v>
      </c>
      <c r="O227" s="3" t="s">
        <v>112</v>
      </c>
      <c r="P227" s="3" t="str">
        <f>"CT071473                      "</f>
        <v xml:space="preserve">CT071473                      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12.07</v>
      </c>
      <c r="AL227" s="3">
        <v>0</v>
      </c>
      <c r="AM227" s="3">
        <v>0</v>
      </c>
      <c r="AN227" s="3">
        <v>0</v>
      </c>
      <c r="AO227" s="3">
        <v>0</v>
      </c>
      <c r="AP227" s="3">
        <v>0</v>
      </c>
      <c r="AQ227" s="3">
        <v>0</v>
      </c>
      <c r="AR227" s="3">
        <v>0</v>
      </c>
      <c r="AS227" s="3">
        <v>0</v>
      </c>
      <c r="AT227" s="3">
        <v>0</v>
      </c>
      <c r="AU227" s="3">
        <v>0</v>
      </c>
      <c r="AV227" s="3">
        <v>0</v>
      </c>
      <c r="AW227" s="3">
        <v>0</v>
      </c>
      <c r="AX227" s="3">
        <v>0</v>
      </c>
      <c r="AY227" s="3">
        <v>0</v>
      </c>
      <c r="AZ227" s="3">
        <v>0</v>
      </c>
      <c r="BA227" s="3">
        <v>0</v>
      </c>
      <c r="BB227" s="3">
        <v>0</v>
      </c>
      <c r="BC227" s="3">
        <v>0</v>
      </c>
      <c r="BD227" s="3">
        <v>0</v>
      </c>
      <c r="BE227" s="3">
        <v>0</v>
      </c>
      <c r="BF227" s="3">
        <v>0</v>
      </c>
      <c r="BG227" s="3">
        <v>0</v>
      </c>
      <c r="BH227" s="3">
        <v>1</v>
      </c>
      <c r="BI227" s="3">
        <v>0.2</v>
      </c>
      <c r="BJ227" s="3">
        <v>3.8</v>
      </c>
      <c r="BK227" s="3">
        <v>4</v>
      </c>
      <c r="BL227" s="3">
        <v>46.08</v>
      </c>
      <c r="BM227" s="3">
        <v>6.91</v>
      </c>
      <c r="BN227" s="3">
        <v>52.99</v>
      </c>
      <c r="BO227" s="3">
        <v>52.99</v>
      </c>
      <c r="BQ227" s="3" t="s">
        <v>453</v>
      </c>
      <c r="BR227" s="3" t="s">
        <v>84</v>
      </c>
      <c r="BS227" s="4">
        <v>44582</v>
      </c>
      <c r="BT227" s="5">
        <v>0.40208333333333335</v>
      </c>
      <c r="BU227" s="3" t="s">
        <v>832</v>
      </c>
      <c r="BV227" s="3" t="s">
        <v>103</v>
      </c>
      <c r="BY227" s="3">
        <v>19180.8</v>
      </c>
      <c r="BZ227" s="3" t="s">
        <v>124</v>
      </c>
      <c r="CA227" s="3" t="s">
        <v>771</v>
      </c>
      <c r="CC227" s="3" t="s">
        <v>76</v>
      </c>
      <c r="CD227" s="3">
        <v>7441</v>
      </c>
      <c r="CE227" s="3" t="s">
        <v>193</v>
      </c>
      <c r="CF227" s="4">
        <v>44585</v>
      </c>
      <c r="CI227" s="3">
        <v>1</v>
      </c>
      <c r="CJ227" s="3">
        <v>1</v>
      </c>
      <c r="CK227" s="3">
        <v>22</v>
      </c>
      <c r="CL227" s="3" t="s">
        <v>87</v>
      </c>
    </row>
    <row r="228" spans="1:90" x14ac:dyDescent="0.2">
      <c r="A228" s="3" t="s">
        <v>72</v>
      </c>
      <c r="B228" s="3" t="s">
        <v>73</v>
      </c>
      <c r="C228" s="3" t="s">
        <v>74</v>
      </c>
      <c r="E228" s="3" t="str">
        <f>"GAB2007842"</f>
        <v>GAB2007842</v>
      </c>
      <c r="F228" s="4">
        <v>44581</v>
      </c>
      <c r="G228" s="3">
        <v>202207</v>
      </c>
      <c r="H228" s="3" t="s">
        <v>75</v>
      </c>
      <c r="I228" s="3" t="s">
        <v>76</v>
      </c>
      <c r="J228" s="3" t="s">
        <v>77</v>
      </c>
      <c r="K228" s="3" t="s">
        <v>78</v>
      </c>
      <c r="L228" s="3" t="s">
        <v>75</v>
      </c>
      <c r="M228" s="3" t="s">
        <v>76</v>
      </c>
      <c r="N228" s="3" t="s">
        <v>438</v>
      </c>
      <c r="O228" s="3" t="s">
        <v>112</v>
      </c>
      <c r="P228" s="3" t="str">
        <f>"CT071484                      "</f>
        <v xml:space="preserve">CT071484                      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12.07</v>
      </c>
      <c r="AL228" s="3">
        <v>0</v>
      </c>
      <c r="AM228" s="3">
        <v>0</v>
      </c>
      <c r="AN228" s="3">
        <v>0</v>
      </c>
      <c r="AO228" s="3">
        <v>0</v>
      </c>
      <c r="AP228" s="3">
        <v>0</v>
      </c>
      <c r="AQ228" s="3">
        <v>0</v>
      </c>
      <c r="AR228" s="3">
        <v>0</v>
      </c>
      <c r="AS228" s="3">
        <v>0</v>
      </c>
      <c r="AT228" s="3">
        <v>0</v>
      </c>
      <c r="AU228" s="3">
        <v>0</v>
      </c>
      <c r="AV228" s="3">
        <v>0</v>
      </c>
      <c r="AW228" s="3">
        <v>0</v>
      </c>
      <c r="AX228" s="3">
        <v>0</v>
      </c>
      <c r="AY228" s="3">
        <v>0</v>
      </c>
      <c r="AZ228" s="3">
        <v>0</v>
      </c>
      <c r="BA228" s="3">
        <v>0</v>
      </c>
      <c r="BB228" s="3">
        <v>0</v>
      </c>
      <c r="BC228" s="3">
        <v>0</v>
      </c>
      <c r="BD228" s="3">
        <v>0</v>
      </c>
      <c r="BE228" s="3">
        <v>0</v>
      </c>
      <c r="BF228" s="3">
        <v>0</v>
      </c>
      <c r="BG228" s="3">
        <v>0</v>
      </c>
      <c r="BH228" s="3">
        <v>1</v>
      </c>
      <c r="BI228" s="3">
        <v>0.6</v>
      </c>
      <c r="BJ228" s="3">
        <v>1.9</v>
      </c>
      <c r="BK228" s="3">
        <v>2</v>
      </c>
      <c r="BL228" s="3">
        <v>46.08</v>
      </c>
      <c r="BM228" s="3">
        <v>6.91</v>
      </c>
      <c r="BN228" s="3">
        <v>52.99</v>
      </c>
      <c r="BO228" s="3">
        <v>52.99</v>
      </c>
      <c r="BQ228" s="3" t="s">
        <v>439</v>
      </c>
      <c r="BR228" s="3" t="s">
        <v>84</v>
      </c>
      <c r="BS228" s="4">
        <v>44582</v>
      </c>
      <c r="BT228" s="5">
        <v>0.39097222222222222</v>
      </c>
      <c r="BU228" s="3" t="s">
        <v>440</v>
      </c>
      <c r="BV228" s="3" t="s">
        <v>103</v>
      </c>
      <c r="BY228" s="3">
        <v>9273.6</v>
      </c>
      <c r="BZ228" s="3" t="s">
        <v>124</v>
      </c>
      <c r="CA228" s="3" t="s">
        <v>232</v>
      </c>
      <c r="CC228" s="3" t="s">
        <v>76</v>
      </c>
      <c r="CD228" s="3">
        <v>7800</v>
      </c>
      <c r="CE228" s="3" t="s">
        <v>430</v>
      </c>
      <c r="CF228" s="4">
        <v>44585</v>
      </c>
      <c r="CI228" s="3">
        <v>1</v>
      </c>
      <c r="CJ228" s="3">
        <v>1</v>
      </c>
      <c r="CK228" s="3">
        <v>22</v>
      </c>
      <c r="CL228" s="3" t="s">
        <v>87</v>
      </c>
    </row>
    <row r="229" spans="1:90" x14ac:dyDescent="0.2">
      <c r="A229" s="3" t="s">
        <v>72</v>
      </c>
      <c r="B229" s="3" t="s">
        <v>73</v>
      </c>
      <c r="C229" s="3" t="s">
        <v>74</v>
      </c>
      <c r="E229" s="3" t="str">
        <f>"GAB2007839"</f>
        <v>GAB2007839</v>
      </c>
      <c r="F229" s="4">
        <v>44581</v>
      </c>
      <c r="G229" s="3">
        <v>202207</v>
      </c>
      <c r="H229" s="3" t="s">
        <v>75</v>
      </c>
      <c r="I229" s="3" t="s">
        <v>76</v>
      </c>
      <c r="J229" s="3" t="s">
        <v>77</v>
      </c>
      <c r="K229" s="3" t="s">
        <v>78</v>
      </c>
      <c r="L229" s="3" t="s">
        <v>92</v>
      </c>
      <c r="M229" s="3" t="s">
        <v>93</v>
      </c>
      <c r="N229" s="3" t="s">
        <v>144</v>
      </c>
      <c r="O229" s="3" t="s">
        <v>112</v>
      </c>
      <c r="P229" s="3" t="str">
        <f>"CT071460                      "</f>
        <v xml:space="preserve">CT071460                      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0</v>
      </c>
      <c r="AJ229" s="3">
        <v>0</v>
      </c>
      <c r="AK229" s="3">
        <v>23.18</v>
      </c>
      <c r="AL229" s="3">
        <v>0</v>
      </c>
      <c r="AM229" s="3">
        <v>0</v>
      </c>
      <c r="AN229" s="3">
        <v>0</v>
      </c>
      <c r="AO229" s="3">
        <v>0</v>
      </c>
      <c r="AP229" s="3">
        <v>0</v>
      </c>
      <c r="AQ229" s="3">
        <v>0</v>
      </c>
      <c r="AR229" s="3">
        <v>0</v>
      </c>
      <c r="AS229" s="3">
        <v>0</v>
      </c>
      <c r="AT229" s="3">
        <v>0</v>
      </c>
      <c r="AU229" s="3">
        <v>0</v>
      </c>
      <c r="AV229" s="3">
        <v>0</v>
      </c>
      <c r="AW229" s="3">
        <v>0</v>
      </c>
      <c r="AX229" s="3">
        <v>0</v>
      </c>
      <c r="AY229" s="3">
        <v>0</v>
      </c>
      <c r="AZ229" s="3">
        <v>0</v>
      </c>
      <c r="BA229" s="3">
        <v>0</v>
      </c>
      <c r="BB229" s="3">
        <v>0</v>
      </c>
      <c r="BC229" s="3">
        <v>0</v>
      </c>
      <c r="BD229" s="3">
        <v>0</v>
      </c>
      <c r="BE229" s="3">
        <v>0</v>
      </c>
      <c r="BF229" s="3">
        <v>0</v>
      </c>
      <c r="BG229" s="3">
        <v>0</v>
      </c>
      <c r="BH229" s="3">
        <v>1</v>
      </c>
      <c r="BI229" s="3">
        <v>0.1</v>
      </c>
      <c r="BJ229" s="3">
        <v>2.9</v>
      </c>
      <c r="BK229" s="3">
        <v>3</v>
      </c>
      <c r="BL229" s="3">
        <v>88.48</v>
      </c>
      <c r="BM229" s="3">
        <v>13.27</v>
      </c>
      <c r="BN229" s="3">
        <v>101.75</v>
      </c>
      <c r="BO229" s="3">
        <v>101.75</v>
      </c>
      <c r="BQ229" s="3" t="s">
        <v>833</v>
      </c>
      <c r="BR229" s="3" t="s">
        <v>84</v>
      </c>
      <c r="BS229" s="4">
        <v>44582</v>
      </c>
      <c r="BT229" s="5">
        <v>0.35555555555555557</v>
      </c>
      <c r="BU229" s="3" t="s">
        <v>529</v>
      </c>
      <c r="BV229" s="3" t="s">
        <v>103</v>
      </c>
      <c r="BY229" s="3">
        <v>14560.16</v>
      </c>
      <c r="BZ229" s="3" t="s">
        <v>124</v>
      </c>
      <c r="CA229" s="3" t="s">
        <v>451</v>
      </c>
      <c r="CC229" s="3" t="s">
        <v>93</v>
      </c>
      <c r="CD229" s="3">
        <v>157</v>
      </c>
      <c r="CE229" s="3" t="s">
        <v>125</v>
      </c>
      <c r="CF229" s="4">
        <v>44587</v>
      </c>
      <c r="CI229" s="3">
        <v>1</v>
      </c>
      <c r="CJ229" s="3">
        <v>1</v>
      </c>
      <c r="CK229" s="3">
        <v>21</v>
      </c>
      <c r="CL229" s="3" t="s">
        <v>87</v>
      </c>
    </row>
    <row r="230" spans="1:90" x14ac:dyDescent="0.2">
      <c r="A230" s="3" t="s">
        <v>72</v>
      </c>
      <c r="B230" s="3" t="s">
        <v>73</v>
      </c>
      <c r="C230" s="3" t="s">
        <v>74</v>
      </c>
      <c r="E230" s="3" t="str">
        <f>"GAB2007840"</f>
        <v>GAB2007840</v>
      </c>
      <c r="F230" s="4">
        <v>44581</v>
      </c>
      <c r="G230" s="3">
        <v>202207</v>
      </c>
      <c r="H230" s="3" t="s">
        <v>75</v>
      </c>
      <c r="I230" s="3" t="s">
        <v>76</v>
      </c>
      <c r="J230" s="3" t="s">
        <v>77</v>
      </c>
      <c r="K230" s="3" t="s">
        <v>78</v>
      </c>
      <c r="L230" s="3" t="s">
        <v>166</v>
      </c>
      <c r="M230" s="3" t="s">
        <v>167</v>
      </c>
      <c r="N230" s="3" t="s">
        <v>811</v>
      </c>
      <c r="O230" s="3" t="s">
        <v>112</v>
      </c>
      <c r="P230" s="3" t="str">
        <f>"CT071459                      "</f>
        <v xml:space="preserve">CT071459                      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19.32</v>
      </c>
      <c r="AL230" s="3">
        <v>0</v>
      </c>
      <c r="AM230" s="3">
        <v>0</v>
      </c>
      <c r="AN230" s="3">
        <v>0</v>
      </c>
      <c r="AO230" s="3">
        <v>0</v>
      </c>
      <c r="AP230" s="3">
        <v>0</v>
      </c>
      <c r="AQ230" s="3">
        <v>15</v>
      </c>
      <c r="AR230" s="3">
        <v>0</v>
      </c>
      <c r="AS230" s="3">
        <v>0</v>
      </c>
      <c r="AT230" s="3">
        <v>0</v>
      </c>
      <c r="AU230" s="3">
        <v>0</v>
      </c>
      <c r="AV230" s="3">
        <v>0</v>
      </c>
      <c r="AW230" s="3">
        <v>0</v>
      </c>
      <c r="AX230" s="3">
        <v>0</v>
      </c>
      <c r="AY230" s="3">
        <v>0</v>
      </c>
      <c r="AZ230" s="3">
        <v>0</v>
      </c>
      <c r="BA230" s="3">
        <v>0</v>
      </c>
      <c r="BB230" s="3">
        <v>0</v>
      </c>
      <c r="BC230" s="3">
        <v>0</v>
      </c>
      <c r="BD230" s="3">
        <v>0</v>
      </c>
      <c r="BE230" s="3">
        <v>0</v>
      </c>
      <c r="BF230" s="3">
        <v>0</v>
      </c>
      <c r="BG230" s="3">
        <v>0</v>
      </c>
      <c r="BH230" s="3">
        <v>1</v>
      </c>
      <c r="BI230" s="3">
        <v>0.3</v>
      </c>
      <c r="BJ230" s="3">
        <v>2.2000000000000002</v>
      </c>
      <c r="BK230" s="3">
        <v>2.5</v>
      </c>
      <c r="BL230" s="3">
        <v>88.74</v>
      </c>
      <c r="BM230" s="3">
        <v>13.31</v>
      </c>
      <c r="BN230" s="3">
        <v>102.05</v>
      </c>
      <c r="BO230" s="3">
        <v>102.05</v>
      </c>
      <c r="BQ230" s="3" t="s">
        <v>169</v>
      </c>
      <c r="BR230" s="3" t="s">
        <v>84</v>
      </c>
      <c r="BS230" s="4">
        <v>44582</v>
      </c>
      <c r="BT230" s="5">
        <v>0.68125000000000002</v>
      </c>
      <c r="BU230" s="3" t="s">
        <v>834</v>
      </c>
      <c r="BV230" s="3" t="s">
        <v>87</v>
      </c>
      <c r="BW230" s="3" t="s">
        <v>278</v>
      </c>
      <c r="BX230" s="3" t="s">
        <v>688</v>
      </c>
      <c r="BY230" s="3">
        <v>10766.53</v>
      </c>
      <c r="BZ230" s="3" t="s">
        <v>114</v>
      </c>
      <c r="CA230" s="3" t="s">
        <v>835</v>
      </c>
      <c r="CC230" s="3" t="s">
        <v>167</v>
      </c>
      <c r="CD230" s="3">
        <v>1475</v>
      </c>
      <c r="CE230" s="3" t="s">
        <v>458</v>
      </c>
      <c r="CF230" s="4">
        <v>44582</v>
      </c>
      <c r="CI230" s="3">
        <v>1</v>
      </c>
      <c r="CJ230" s="3">
        <v>1</v>
      </c>
      <c r="CK230" s="3">
        <v>21</v>
      </c>
      <c r="CL230" s="3" t="s">
        <v>87</v>
      </c>
    </row>
    <row r="231" spans="1:90" x14ac:dyDescent="0.2">
      <c r="A231" s="3" t="s">
        <v>72</v>
      </c>
      <c r="B231" s="3" t="s">
        <v>73</v>
      </c>
      <c r="C231" s="3" t="s">
        <v>74</v>
      </c>
      <c r="E231" s="3" t="str">
        <f>"GAB2007836"</f>
        <v>GAB2007836</v>
      </c>
      <c r="F231" s="4">
        <v>44581</v>
      </c>
      <c r="G231" s="3">
        <v>202207</v>
      </c>
      <c r="H231" s="3" t="s">
        <v>75</v>
      </c>
      <c r="I231" s="3" t="s">
        <v>76</v>
      </c>
      <c r="J231" s="3" t="s">
        <v>77</v>
      </c>
      <c r="K231" s="3" t="s">
        <v>78</v>
      </c>
      <c r="L231" s="3" t="s">
        <v>836</v>
      </c>
      <c r="M231" s="3" t="s">
        <v>837</v>
      </c>
      <c r="N231" s="3" t="s">
        <v>838</v>
      </c>
      <c r="O231" s="3" t="s">
        <v>82</v>
      </c>
      <c r="P231" s="3" t="str">
        <f>"ORD006645                     "</f>
        <v xml:space="preserve">ORD006645                     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42.16</v>
      </c>
      <c r="AL231" s="3">
        <v>0</v>
      </c>
      <c r="AM231" s="3">
        <v>0</v>
      </c>
      <c r="AN231" s="3">
        <v>0</v>
      </c>
      <c r="AO231" s="3">
        <v>0</v>
      </c>
      <c r="AP231" s="3">
        <v>0</v>
      </c>
      <c r="AQ231" s="3">
        <v>0</v>
      </c>
      <c r="AR231" s="3">
        <v>0</v>
      </c>
      <c r="AS231" s="3">
        <v>0</v>
      </c>
      <c r="AT231" s="3">
        <v>0</v>
      </c>
      <c r="AU231" s="3">
        <v>0</v>
      </c>
      <c r="AV231" s="3">
        <v>0</v>
      </c>
      <c r="AW231" s="3">
        <v>0</v>
      </c>
      <c r="AX231" s="3">
        <v>0</v>
      </c>
      <c r="AY231" s="3">
        <v>0</v>
      </c>
      <c r="AZ231" s="3">
        <v>0</v>
      </c>
      <c r="BA231" s="3">
        <v>0</v>
      </c>
      <c r="BB231" s="3">
        <v>0</v>
      </c>
      <c r="BC231" s="3">
        <v>0</v>
      </c>
      <c r="BD231" s="3">
        <v>0</v>
      </c>
      <c r="BE231" s="3">
        <v>0</v>
      </c>
      <c r="BF231" s="3">
        <v>0</v>
      </c>
      <c r="BG231" s="3">
        <v>0</v>
      </c>
      <c r="BH231" s="3">
        <v>1</v>
      </c>
      <c r="BI231" s="3">
        <v>0.3</v>
      </c>
      <c r="BJ231" s="3">
        <v>2.5</v>
      </c>
      <c r="BK231" s="3">
        <v>3</v>
      </c>
      <c r="BL231" s="3">
        <v>166.16</v>
      </c>
      <c r="BM231" s="3">
        <v>24.92</v>
      </c>
      <c r="BN231" s="3">
        <v>191.08</v>
      </c>
      <c r="BO231" s="3">
        <v>191.08</v>
      </c>
      <c r="BQ231" s="3" t="s">
        <v>839</v>
      </c>
      <c r="BR231" s="3" t="s">
        <v>84</v>
      </c>
      <c r="BS231" s="4">
        <v>44582</v>
      </c>
      <c r="BT231" s="5">
        <v>0.48402777777777778</v>
      </c>
      <c r="BU231" s="3" t="s">
        <v>840</v>
      </c>
      <c r="BV231" s="3" t="s">
        <v>103</v>
      </c>
      <c r="BY231" s="3">
        <v>12719.84</v>
      </c>
      <c r="CC231" s="3" t="s">
        <v>837</v>
      </c>
      <c r="CD231" s="3">
        <v>6620</v>
      </c>
      <c r="CE231" s="3" t="s">
        <v>86</v>
      </c>
      <c r="CF231" s="4">
        <v>44583</v>
      </c>
      <c r="CI231" s="3">
        <v>1</v>
      </c>
      <c r="CJ231" s="3">
        <v>1</v>
      </c>
      <c r="CK231" s="3">
        <v>43</v>
      </c>
      <c r="CL231" s="3" t="s">
        <v>87</v>
      </c>
    </row>
    <row r="232" spans="1:90" x14ac:dyDescent="0.2">
      <c r="A232" s="3" t="s">
        <v>72</v>
      </c>
      <c r="B232" s="3" t="s">
        <v>73</v>
      </c>
      <c r="C232" s="3" t="s">
        <v>74</v>
      </c>
      <c r="E232" s="3" t="str">
        <f>"GAB2007833"</f>
        <v>GAB2007833</v>
      </c>
      <c r="F232" s="4">
        <v>44581</v>
      </c>
      <c r="G232" s="3">
        <v>202207</v>
      </c>
      <c r="H232" s="3" t="s">
        <v>75</v>
      </c>
      <c r="I232" s="3" t="s">
        <v>76</v>
      </c>
      <c r="J232" s="3" t="s">
        <v>77</v>
      </c>
      <c r="K232" s="3" t="s">
        <v>78</v>
      </c>
      <c r="L232" s="3" t="s">
        <v>303</v>
      </c>
      <c r="M232" s="3" t="s">
        <v>304</v>
      </c>
      <c r="N232" s="3" t="s">
        <v>841</v>
      </c>
      <c r="O232" s="3" t="s">
        <v>82</v>
      </c>
      <c r="P232" s="3" t="str">
        <f>"CT071468                      "</f>
        <v xml:space="preserve">CT071468                      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29.89</v>
      </c>
      <c r="AL232" s="3">
        <v>0</v>
      </c>
      <c r="AM232" s="3">
        <v>0</v>
      </c>
      <c r="AN232" s="3">
        <v>0</v>
      </c>
      <c r="AO232" s="3">
        <v>0</v>
      </c>
      <c r="AP232" s="3">
        <v>0</v>
      </c>
      <c r="AQ232" s="3">
        <v>0</v>
      </c>
      <c r="AR232" s="3">
        <v>0</v>
      </c>
      <c r="AS232" s="3">
        <v>0</v>
      </c>
      <c r="AT232" s="3">
        <v>0</v>
      </c>
      <c r="AU232" s="3">
        <v>0</v>
      </c>
      <c r="AV232" s="3">
        <v>0</v>
      </c>
      <c r="AW232" s="3">
        <v>0</v>
      </c>
      <c r="AX232" s="3">
        <v>0</v>
      </c>
      <c r="AY232" s="3">
        <v>0</v>
      </c>
      <c r="AZ232" s="3">
        <v>0</v>
      </c>
      <c r="BA232" s="3">
        <v>0</v>
      </c>
      <c r="BB232" s="3">
        <v>0</v>
      </c>
      <c r="BC232" s="3">
        <v>0</v>
      </c>
      <c r="BD232" s="3">
        <v>0</v>
      </c>
      <c r="BE232" s="3">
        <v>0</v>
      </c>
      <c r="BF232" s="3">
        <v>0</v>
      </c>
      <c r="BG232" s="3">
        <v>0</v>
      </c>
      <c r="BH232" s="3">
        <v>1</v>
      </c>
      <c r="BI232" s="3">
        <v>0.5</v>
      </c>
      <c r="BJ232" s="3">
        <v>1.9</v>
      </c>
      <c r="BK232" s="3">
        <v>2</v>
      </c>
      <c r="BL232" s="3">
        <v>119.34</v>
      </c>
      <c r="BM232" s="3">
        <v>17.899999999999999</v>
      </c>
      <c r="BN232" s="3">
        <v>137.24</v>
      </c>
      <c r="BO232" s="3">
        <v>137.24</v>
      </c>
      <c r="BQ232" s="3" t="s">
        <v>842</v>
      </c>
      <c r="BR232" s="3" t="s">
        <v>84</v>
      </c>
      <c r="BS232" s="4">
        <v>44585</v>
      </c>
      <c r="BT232" s="5">
        <v>0.47847222222222219</v>
      </c>
      <c r="BU232" s="3" t="s">
        <v>843</v>
      </c>
      <c r="BV232" s="3" t="s">
        <v>103</v>
      </c>
      <c r="BY232" s="3">
        <v>9391.34</v>
      </c>
      <c r="CA232" s="3" t="s">
        <v>504</v>
      </c>
      <c r="CC232" s="3" t="s">
        <v>304</v>
      </c>
      <c r="CD232" s="3">
        <v>1200</v>
      </c>
      <c r="CE232" s="3" t="s">
        <v>86</v>
      </c>
      <c r="CF232" s="4">
        <v>44585</v>
      </c>
      <c r="CI232" s="3">
        <v>3</v>
      </c>
      <c r="CJ232" s="3">
        <v>2</v>
      </c>
      <c r="CK232" s="3">
        <v>41</v>
      </c>
      <c r="CL232" s="3" t="s">
        <v>87</v>
      </c>
    </row>
    <row r="233" spans="1:90" x14ac:dyDescent="0.2">
      <c r="A233" s="3" t="s">
        <v>72</v>
      </c>
      <c r="B233" s="3" t="s">
        <v>73</v>
      </c>
      <c r="C233" s="3" t="s">
        <v>74</v>
      </c>
      <c r="E233" s="3" t="str">
        <f>"GAB2007828"</f>
        <v>GAB2007828</v>
      </c>
      <c r="F233" s="4">
        <v>44581</v>
      </c>
      <c r="G233" s="3">
        <v>202207</v>
      </c>
      <c r="H233" s="3" t="s">
        <v>75</v>
      </c>
      <c r="I233" s="3" t="s">
        <v>76</v>
      </c>
      <c r="J233" s="3" t="s">
        <v>77</v>
      </c>
      <c r="K233" s="3" t="s">
        <v>78</v>
      </c>
      <c r="L233" s="3" t="s">
        <v>336</v>
      </c>
      <c r="M233" s="3" t="s">
        <v>337</v>
      </c>
      <c r="N233" s="3" t="s">
        <v>844</v>
      </c>
      <c r="O233" s="3" t="s">
        <v>82</v>
      </c>
      <c r="P233" s="3" t="str">
        <f>"CT071453                      "</f>
        <v xml:space="preserve">CT071453                      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42.16</v>
      </c>
      <c r="AL233" s="3">
        <v>0</v>
      </c>
      <c r="AM233" s="3">
        <v>0</v>
      </c>
      <c r="AN233" s="3">
        <v>0</v>
      </c>
      <c r="AO233" s="3">
        <v>0</v>
      </c>
      <c r="AP233" s="3">
        <v>0</v>
      </c>
      <c r="AQ233" s="3">
        <v>0</v>
      </c>
      <c r="AR233" s="3">
        <v>0</v>
      </c>
      <c r="AS233" s="3">
        <v>0</v>
      </c>
      <c r="AT233" s="3">
        <v>0</v>
      </c>
      <c r="AU233" s="3">
        <v>0</v>
      </c>
      <c r="AV233" s="3">
        <v>0</v>
      </c>
      <c r="AW233" s="3">
        <v>0</v>
      </c>
      <c r="AX233" s="3">
        <v>0</v>
      </c>
      <c r="AY233" s="3">
        <v>0</v>
      </c>
      <c r="AZ233" s="3">
        <v>0</v>
      </c>
      <c r="BA233" s="3">
        <v>0</v>
      </c>
      <c r="BB233" s="3">
        <v>0</v>
      </c>
      <c r="BC233" s="3">
        <v>0</v>
      </c>
      <c r="BD233" s="3">
        <v>0</v>
      </c>
      <c r="BE233" s="3">
        <v>0</v>
      </c>
      <c r="BF233" s="3">
        <v>0</v>
      </c>
      <c r="BG233" s="3">
        <v>0</v>
      </c>
      <c r="BH233" s="3">
        <v>1</v>
      </c>
      <c r="BI233" s="3">
        <v>4.3</v>
      </c>
      <c r="BJ233" s="3">
        <v>14</v>
      </c>
      <c r="BK233" s="3">
        <v>14</v>
      </c>
      <c r="BL233" s="3">
        <v>166.16</v>
      </c>
      <c r="BM233" s="3">
        <v>24.92</v>
      </c>
      <c r="BN233" s="3">
        <v>191.08</v>
      </c>
      <c r="BO233" s="3">
        <v>191.08</v>
      </c>
      <c r="BQ233" s="3" t="s">
        <v>845</v>
      </c>
      <c r="BR233" s="3" t="s">
        <v>84</v>
      </c>
      <c r="BS233" s="4">
        <v>44585</v>
      </c>
      <c r="BT233" s="5">
        <v>0.43194444444444446</v>
      </c>
      <c r="BU233" s="3" t="s">
        <v>846</v>
      </c>
      <c r="BV233" s="3" t="s">
        <v>103</v>
      </c>
      <c r="BY233" s="3">
        <v>69849</v>
      </c>
      <c r="CA233" s="3" t="s">
        <v>341</v>
      </c>
      <c r="CC233" s="3" t="s">
        <v>337</v>
      </c>
      <c r="CD233" s="3">
        <v>3900</v>
      </c>
      <c r="CE233" s="3" t="s">
        <v>86</v>
      </c>
      <c r="CF233" s="4">
        <v>44585</v>
      </c>
      <c r="CI233" s="3">
        <v>3</v>
      </c>
      <c r="CJ233" s="3">
        <v>2</v>
      </c>
      <c r="CK233" s="3">
        <v>43</v>
      </c>
      <c r="CL233" s="3" t="s">
        <v>87</v>
      </c>
    </row>
    <row r="234" spans="1:90" x14ac:dyDescent="0.2">
      <c r="A234" s="3" t="s">
        <v>72</v>
      </c>
      <c r="B234" s="3" t="s">
        <v>73</v>
      </c>
      <c r="C234" s="3" t="s">
        <v>74</v>
      </c>
      <c r="E234" s="3" t="str">
        <f>"GAB2007837"</f>
        <v>GAB2007837</v>
      </c>
      <c r="F234" s="4">
        <v>44581</v>
      </c>
      <c r="G234" s="3">
        <v>202207</v>
      </c>
      <c r="H234" s="3" t="s">
        <v>75</v>
      </c>
      <c r="I234" s="3" t="s">
        <v>76</v>
      </c>
      <c r="J234" s="3" t="s">
        <v>77</v>
      </c>
      <c r="K234" s="3" t="s">
        <v>78</v>
      </c>
      <c r="L234" s="3" t="s">
        <v>92</v>
      </c>
      <c r="M234" s="3" t="s">
        <v>93</v>
      </c>
      <c r="N234" s="3" t="s">
        <v>94</v>
      </c>
      <c r="O234" s="3" t="s">
        <v>82</v>
      </c>
      <c r="P234" s="3" t="str">
        <f>"ATT:MELISSA                   "</f>
        <v xml:space="preserve">ATT:MELISSA                   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29.89</v>
      </c>
      <c r="AL234" s="3">
        <v>0</v>
      </c>
      <c r="AM234" s="3">
        <v>0</v>
      </c>
      <c r="AN234" s="3">
        <v>0</v>
      </c>
      <c r="AO234" s="3">
        <v>0</v>
      </c>
      <c r="AP234" s="3">
        <v>0</v>
      </c>
      <c r="AQ234" s="3">
        <v>0</v>
      </c>
      <c r="AR234" s="3">
        <v>0</v>
      </c>
      <c r="AS234" s="3">
        <v>0</v>
      </c>
      <c r="AT234" s="3">
        <v>0</v>
      </c>
      <c r="AU234" s="3">
        <v>0</v>
      </c>
      <c r="AV234" s="3">
        <v>0</v>
      </c>
      <c r="AW234" s="3">
        <v>0</v>
      </c>
      <c r="AX234" s="3">
        <v>0</v>
      </c>
      <c r="AY234" s="3">
        <v>0</v>
      </c>
      <c r="AZ234" s="3">
        <v>0</v>
      </c>
      <c r="BA234" s="3">
        <v>0</v>
      </c>
      <c r="BB234" s="3">
        <v>0</v>
      </c>
      <c r="BC234" s="3">
        <v>0</v>
      </c>
      <c r="BD234" s="3">
        <v>0</v>
      </c>
      <c r="BE234" s="3">
        <v>0</v>
      </c>
      <c r="BF234" s="3">
        <v>0</v>
      </c>
      <c r="BG234" s="3">
        <v>0</v>
      </c>
      <c r="BH234" s="3">
        <v>1</v>
      </c>
      <c r="BI234" s="3">
        <v>0.2</v>
      </c>
      <c r="BJ234" s="3">
        <v>2.4</v>
      </c>
      <c r="BK234" s="3">
        <v>3</v>
      </c>
      <c r="BL234" s="3">
        <v>119.34</v>
      </c>
      <c r="BM234" s="3">
        <v>17.899999999999999</v>
      </c>
      <c r="BN234" s="3">
        <v>137.24</v>
      </c>
      <c r="BO234" s="3">
        <v>137.24</v>
      </c>
      <c r="BQ234" s="3" t="s">
        <v>478</v>
      </c>
      <c r="BR234" s="3" t="s">
        <v>84</v>
      </c>
      <c r="BS234" s="4">
        <v>44585</v>
      </c>
      <c r="BT234" s="5">
        <v>0.45833333333333331</v>
      </c>
      <c r="BU234" s="3" t="s">
        <v>149</v>
      </c>
      <c r="BV234" s="3" t="s">
        <v>103</v>
      </c>
      <c r="BY234" s="3">
        <v>11913.6</v>
      </c>
      <c r="CA234" s="3" t="s">
        <v>640</v>
      </c>
      <c r="CC234" s="3" t="s">
        <v>93</v>
      </c>
      <c r="CD234" s="3">
        <v>157</v>
      </c>
      <c r="CE234" s="3" t="s">
        <v>86</v>
      </c>
      <c r="CF234" s="4">
        <v>44587</v>
      </c>
      <c r="CI234" s="3">
        <v>2</v>
      </c>
      <c r="CJ234" s="3">
        <v>2</v>
      </c>
      <c r="CK234" s="3">
        <v>41</v>
      </c>
      <c r="CL234" s="3" t="s">
        <v>87</v>
      </c>
    </row>
    <row r="235" spans="1:90" x14ac:dyDescent="0.2">
      <c r="A235" s="3" t="s">
        <v>72</v>
      </c>
      <c r="B235" s="3" t="s">
        <v>73</v>
      </c>
      <c r="C235" s="3" t="s">
        <v>74</v>
      </c>
      <c r="E235" s="3" t="str">
        <f>"GAB2007843"</f>
        <v>GAB2007843</v>
      </c>
      <c r="F235" s="4">
        <v>44581</v>
      </c>
      <c r="G235" s="3">
        <v>202207</v>
      </c>
      <c r="H235" s="3" t="s">
        <v>75</v>
      </c>
      <c r="I235" s="3" t="s">
        <v>76</v>
      </c>
      <c r="J235" s="3" t="s">
        <v>77</v>
      </c>
      <c r="K235" s="3" t="s">
        <v>78</v>
      </c>
      <c r="L235" s="3" t="s">
        <v>75</v>
      </c>
      <c r="M235" s="3" t="s">
        <v>76</v>
      </c>
      <c r="N235" s="3" t="s">
        <v>847</v>
      </c>
      <c r="O235" s="3" t="s">
        <v>82</v>
      </c>
      <c r="P235" s="3" t="str">
        <f>"006663                        "</f>
        <v xml:space="preserve">006663                        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3">
        <v>0</v>
      </c>
      <c r="AH235" s="3">
        <v>0</v>
      </c>
      <c r="AI235" s="3">
        <v>0</v>
      </c>
      <c r="AJ235" s="3">
        <v>0</v>
      </c>
      <c r="AK235" s="3">
        <v>23.74</v>
      </c>
      <c r="AL235" s="3">
        <v>0</v>
      </c>
      <c r="AM235" s="3">
        <v>0</v>
      </c>
      <c r="AN235" s="3">
        <v>0</v>
      </c>
      <c r="AO235" s="3">
        <v>0</v>
      </c>
      <c r="AP235" s="3">
        <v>0</v>
      </c>
      <c r="AQ235" s="3">
        <v>0</v>
      </c>
      <c r="AR235" s="3">
        <v>0</v>
      </c>
      <c r="AS235" s="3">
        <v>0</v>
      </c>
      <c r="AT235" s="3">
        <v>0</v>
      </c>
      <c r="AU235" s="3">
        <v>0</v>
      </c>
      <c r="AV235" s="3">
        <v>0</v>
      </c>
      <c r="AW235" s="3">
        <v>0</v>
      </c>
      <c r="AX235" s="3">
        <v>0</v>
      </c>
      <c r="AY235" s="3">
        <v>0</v>
      </c>
      <c r="AZ235" s="3">
        <v>0</v>
      </c>
      <c r="BA235" s="3">
        <v>0</v>
      </c>
      <c r="BB235" s="3">
        <v>0</v>
      </c>
      <c r="BC235" s="3">
        <v>0</v>
      </c>
      <c r="BD235" s="3">
        <v>0</v>
      </c>
      <c r="BE235" s="3">
        <v>0</v>
      </c>
      <c r="BF235" s="3">
        <v>0</v>
      </c>
      <c r="BG235" s="3">
        <v>0</v>
      </c>
      <c r="BH235" s="3">
        <v>2</v>
      </c>
      <c r="BI235" s="3">
        <v>7.8</v>
      </c>
      <c r="BJ235" s="3">
        <v>15.2</v>
      </c>
      <c r="BK235" s="3">
        <v>16</v>
      </c>
      <c r="BL235" s="3">
        <v>95.86</v>
      </c>
      <c r="BM235" s="3">
        <v>14.38</v>
      </c>
      <c r="BN235" s="3">
        <v>110.24</v>
      </c>
      <c r="BO235" s="3">
        <v>110.24</v>
      </c>
      <c r="BQ235" s="3" t="s">
        <v>622</v>
      </c>
      <c r="BR235" s="3" t="s">
        <v>84</v>
      </c>
      <c r="BS235" s="4">
        <v>44582</v>
      </c>
      <c r="BT235" s="5">
        <v>0.49652777777777773</v>
      </c>
      <c r="BU235" s="3" t="s">
        <v>848</v>
      </c>
      <c r="BV235" s="3" t="s">
        <v>103</v>
      </c>
      <c r="BY235" s="3">
        <v>75860.34</v>
      </c>
      <c r="CA235" s="3" t="s">
        <v>849</v>
      </c>
      <c r="CC235" s="3" t="s">
        <v>76</v>
      </c>
      <c r="CD235" s="3">
        <v>8005</v>
      </c>
      <c r="CE235" s="3" t="s">
        <v>86</v>
      </c>
      <c r="CF235" s="4">
        <v>44585</v>
      </c>
      <c r="CI235" s="3">
        <v>1</v>
      </c>
      <c r="CJ235" s="3">
        <v>1</v>
      </c>
      <c r="CK235" s="3">
        <v>42</v>
      </c>
      <c r="CL235" s="3" t="s">
        <v>87</v>
      </c>
    </row>
    <row r="236" spans="1:90" x14ac:dyDescent="0.2">
      <c r="A236" s="3" t="s">
        <v>72</v>
      </c>
      <c r="B236" s="3" t="s">
        <v>73</v>
      </c>
      <c r="C236" s="3" t="s">
        <v>74</v>
      </c>
      <c r="E236" s="3" t="str">
        <f>"GAB2007830"</f>
        <v>GAB2007830</v>
      </c>
      <c r="F236" s="4">
        <v>44581</v>
      </c>
      <c r="G236" s="3">
        <v>202207</v>
      </c>
      <c r="H236" s="3" t="s">
        <v>75</v>
      </c>
      <c r="I236" s="3" t="s">
        <v>76</v>
      </c>
      <c r="J236" s="3" t="s">
        <v>77</v>
      </c>
      <c r="K236" s="3" t="s">
        <v>78</v>
      </c>
      <c r="L236" s="3" t="s">
        <v>389</v>
      </c>
      <c r="M236" s="3" t="s">
        <v>390</v>
      </c>
      <c r="N236" s="3" t="s">
        <v>850</v>
      </c>
      <c r="O236" s="3" t="s">
        <v>82</v>
      </c>
      <c r="P236" s="3" t="str">
        <f>"CT071463                      "</f>
        <v xml:space="preserve">CT071463                      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3">
        <v>0</v>
      </c>
      <c r="AH236" s="3">
        <v>0</v>
      </c>
      <c r="AI236" s="3">
        <v>0</v>
      </c>
      <c r="AJ236" s="3">
        <v>0</v>
      </c>
      <c r="AK236" s="3">
        <v>29.89</v>
      </c>
      <c r="AL236" s="3">
        <v>0</v>
      </c>
      <c r="AM236" s="3">
        <v>0</v>
      </c>
      <c r="AN236" s="3">
        <v>0</v>
      </c>
      <c r="AO236" s="3">
        <v>0</v>
      </c>
      <c r="AP236" s="3">
        <v>0</v>
      </c>
      <c r="AQ236" s="3">
        <v>0</v>
      </c>
      <c r="AR236" s="3">
        <v>0</v>
      </c>
      <c r="AS236" s="3">
        <v>0</v>
      </c>
      <c r="AT236" s="3">
        <v>0</v>
      </c>
      <c r="AU236" s="3">
        <v>0</v>
      </c>
      <c r="AV236" s="3">
        <v>0</v>
      </c>
      <c r="AW236" s="3">
        <v>0</v>
      </c>
      <c r="AX236" s="3">
        <v>0</v>
      </c>
      <c r="AY236" s="3">
        <v>0</v>
      </c>
      <c r="AZ236" s="3">
        <v>0</v>
      </c>
      <c r="BA236" s="3">
        <v>0</v>
      </c>
      <c r="BB236" s="3">
        <v>0</v>
      </c>
      <c r="BC236" s="3">
        <v>0</v>
      </c>
      <c r="BD236" s="3">
        <v>0</v>
      </c>
      <c r="BE236" s="3">
        <v>0</v>
      </c>
      <c r="BF236" s="3">
        <v>0</v>
      </c>
      <c r="BG236" s="3">
        <v>0</v>
      </c>
      <c r="BH236" s="3">
        <v>1</v>
      </c>
      <c r="BI236" s="3">
        <v>1.5</v>
      </c>
      <c r="BJ236" s="3">
        <v>6.5</v>
      </c>
      <c r="BK236" s="3">
        <v>7</v>
      </c>
      <c r="BL236" s="3">
        <v>119.34</v>
      </c>
      <c r="BM236" s="3">
        <v>17.899999999999999</v>
      </c>
      <c r="BN236" s="3">
        <v>137.24</v>
      </c>
      <c r="BO236" s="3">
        <v>137.24</v>
      </c>
      <c r="BQ236" s="3" t="s">
        <v>851</v>
      </c>
      <c r="BR236" s="3" t="s">
        <v>84</v>
      </c>
      <c r="BS236" s="4">
        <v>44585</v>
      </c>
      <c r="BT236" s="5">
        <v>0.35902777777777778</v>
      </c>
      <c r="BU236" s="3" t="s">
        <v>852</v>
      </c>
      <c r="BV236" s="3" t="s">
        <v>103</v>
      </c>
      <c r="BY236" s="3">
        <v>32321.08</v>
      </c>
      <c r="CA236" s="3" t="s">
        <v>853</v>
      </c>
      <c r="CC236" s="3" t="s">
        <v>390</v>
      </c>
      <c r="CD236" s="3">
        <v>4001</v>
      </c>
      <c r="CE236" s="3" t="s">
        <v>86</v>
      </c>
      <c r="CF236" s="4">
        <v>44586</v>
      </c>
      <c r="CI236" s="3">
        <v>3</v>
      </c>
      <c r="CJ236" s="3">
        <v>2</v>
      </c>
      <c r="CK236" s="3">
        <v>41</v>
      </c>
      <c r="CL236" s="3" t="s">
        <v>87</v>
      </c>
    </row>
    <row r="237" spans="1:90" x14ac:dyDescent="0.2">
      <c r="A237" s="3" t="s">
        <v>72</v>
      </c>
      <c r="B237" s="3" t="s">
        <v>73</v>
      </c>
      <c r="C237" s="3" t="s">
        <v>74</v>
      </c>
      <c r="E237" s="3" t="str">
        <f>"GAB2007822"</f>
        <v>GAB2007822</v>
      </c>
      <c r="F237" s="4">
        <v>44580</v>
      </c>
      <c r="G237" s="3">
        <v>202207</v>
      </c>
      <c r="H237" s="3" t="s">
        <v>75</v>
      </c>
      <c r="I237" s="3" t="s">
        <v>76</v>
      </c>
      <c r="J237" s="3" t="s">
        <v>77</v>
      </c>
      <c r="K237" s="3" t="s">
        <v>78</v>
      </c>
      <c r="L237" s="3" t="s">
        <v>854</v>
      </c>
      <c r="M237" s="3" t="s">
        <v>855</v>
      </c>
      <c r="N237" s="3" t="s">
        <v>856</v>
      </c>
      <c r="O237" s="3" t="s">
        <v>82</v>
      </c>
      <c r="P237" s="3" t="str">
        <f>"CT071446                      "</f>
        <v xml:space="preserve">CT071446                      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3">
        <v>0</v>
      </c>
      <c r="AH237" s="3">
        <v>0</v>
      </c>
      <c r="AI237" s="3">
        <v>0</v>
      </c>
      <c r="AJ237" s="3">
        <v>0</v>
      </c>
      <c r="AK237" s="3">
        <v>42.16</v>
      </c>
      <c r="AL237" s="3">
        <v>0</v>
      </c>
      <c r="AM237" s="3">
        <v>0</v>
      </c>
      <c r="AN237" s="3">
        <v>0</v>
      </c>
      <c r="AO237" s="3">
        <v>0</v>
      </c>
      <c r="AP237" s="3">
        <v>0</v>
      </c>
      <c r="AQ237" s="3">
        <v>0</v>
      </c>
      <c r="AR237" s="3">
        <v>0</v>
      </c>
      <c r="AS237" s="3">
        <v>0</v>
      </c>
      <c r="AT237" s="3">
        <v>0</v>
      </c>
      <c r="AU237" s="3">
        <v>0</v>
      </c>
      <c r="AV237" s="3">
        <v>0</v>
      </c>
      <c r="AW237" s="3">
        <v>0</v>
      </c>
      <c r="AX237" s="3">
        <v>0</v>
      </c>
      <c r="AY237" s="3">
        <v>0</v>
      </c>
      <c r="AZ237" s="3">
        <v>0</v>
      </c>
      <c r="BA237" s="3">
        <v>0</v>
      </c>
      <c r="BB237" s="3">
        <v>0</v>
      </c>
      <c r="BC237" s="3">
        <v>0</v>
      </c>
      <c r="BD237" s="3">
        <v>0</v>
      </c>
      <c r="BE237" s="3">
        <v>0</v>
      </c>
      <c r="BF237" s="3">
        <v>0</v>
      </c>
      <c r="BG237" s="3">
        <v>0</v>
      </c>
      <c r="BH237" s="3">
        <v>1</v>
      </c>
      <c r="BI237" s="3">
        <v>3.4</v>
      </c>
      <c r="BJ237" s="3">
        <v>14</v>
      </c>
      <c r="BK237" s="3">
        <v>14</v>
      </c>
      <c r="BL237" s="3">
        <v>166.16</v>
      </c>
      <c r="BM237" s="3">
        <v>24.92</v>
      </c>
      <c r="BN237" s="3">
        <v>191.08</v>
      </c>
      <c r="BO237" s="3">
        <v>191.08</v>
      </c>
      <c r="BQ237" s="3" t="s">
        <v>857</v>
      </c>
      <c r="BR237" s="3" t="s">
        <v>84</v>
      </c>
      <c r="BS237" s="4">
        <v>44585</v>
      </c>
      <c r="BT237" s="5">
        <v>0.59444444444444444</v>
      </c>
      <c r="BU237" s="3" t="s">
        <v>858</v>
      </c>
      <c r="BV237" s="3" t="s">
        <v>103</v>
      </c>
      <c r="BY237" s="3">
        <v>69948</v>
      </c>
      <c r="CC237" s="3" t="s">
        <v>855</v>
      </c>
      <c r="CD237" s="3">
        <v>3973</v>
      </c>
      <c r="CE237" s="3" t="s">
        <v>86</v>
      </c>
      <c r="CF237" s="4">
        <v>44587</v>
      </c>
      <c r="CI237" s="3">
        <v>6</v>
      </c>
      <c r="CJ237" s="3">
        <v>3</v>
      </c>
      <c r="CK237" s="3">
        <v>43</v>
      </c>
      <c r="CL237" s="3" t="s">
        <v>87</v>
      </c>
    </row>
    <row r="238" spans="1:90" x14ac:dyDescent="0.2">
      <c r="A238" s="3" t="s">
        <v>72</v>
      </c>
      <c r="B238" s="3" t="s">
        <v>73</v>
      </c>
      <c r="C238" s="3" t="s">
        <v>74</v>
      </c>
      <c r="E238" s="3" t="str">
        <f>"GAB2007863"</f>
        <v>GAB2007863</v>
      </c>
      <c r="F238" s="4">
        <v>44582</v>
      </c>
      <c r="G238" s="3">
        <v>202207</v>
      </c>
      <c r="H238" s="3" t="s">
        <v>75</v>
      </c>
      <c r="I238" s="3" t="s">
        <v>76</v>
      </c>
      <c r="J238" s="3" t="s">
        <v>77</v>
      </c>
      <c r="K238" s="3" t="s">
        <v>78</v>
      </c>
      <c r="L238" s="3" t="s">
        <v>194</v>
      </c>
      <c r="M238" s="3" t="s">
        <v>195</v>
      </c>
      <c r="N238" s="3" t="s">
        <v>350</v>
      </c>
      <c r="O238" s="3" t="s">
        <v>82</v>
      </c>
      <c r="P238" s="3" t="str">
        <f>"CT071239                      "</f>
        <v xml:space="preserve">CT071239                      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3">
        <v>0</v>
      </c>
      <c r="AH238" s="3">
        <v>0</v>
      </c>
      <c r="AI238" s="3">
        <v>0</v>
      </c>
      <c r="AJ238" s="3">
        <v>0</v>
      </c>
      <c r="AK238" s="3">
        <v>199.89</v>
      </c>
      <c r="AL238" s="3">
        <v>0</v>
      </c>
      <c r="AM238" s="3">
        <v>0</v>
      </c>
      <c r="AN238" s="3">
        <v>0</v>
      </c>
      <c r="AO238" s="3">
        <v>0</v>
      </c>
      <c r="AP238" s="3">
        <v>0</v>
      </c>
      <c r="AQ238" s="3">
        <v>0</v>
      </c>
      <c r="AR238" s="3">
        <v>0</v>
      </c>
      <c r="AS238" s="3">
        <v>0</v>
      </c>
      <c r="AT238" s="3">
        <v>0</v>
      </c>
      <c r="AU238" s="3">
        <v>0</v>
      </c>
      <c r="AV238" s="3">
        <v>0</v>
      </c>
      <c r="AW238" s="3">
        <v>0</v>
      </c>
      <c r="AX238" s="3">
        <v>0</v>
      </c>
      <c r="AY238" s="3">
        <v>0</v>
      </c>
      <c r="AZ238" s="3">
        <v>0</v>
      </c>
      <c r="BA238" s="3">
        <v>0</v>
      </c>
      <c r="BB238" s="3">
        <v>0</v>
      </c>
      <c r="BC238" s="3">
        <v>0</v>
      </c>
      <c r="BD238" s="3">
        <v>0</v>
      </c>
      <c r="BE238" s="3">
        <v>0</v>
      </c>
      <c r="BF238" s="3">
        <v>0</v>
      </c>
      <c r="BG238" s="3">
        <v>0</v>
      </c>
      <c r="BH238" s="3">
        <v>6</v>
      </c>
      <c r="BI238" s="3">
        <v>44.4</v>
      </c>
      <c r="BJ238" s="3">
        <v>152.1</v>
      </c>
      <c r="BK238" s="3">
        <v>153</v>
      </c>
      <c r="BL238" s="3">
        <v>768.2</v>
      </c>
      <c r="BM238" s="3">
        <v>115.23</v>
      </c>
      <c r="BN238" s="3">
        <v>883.43</v>
      </c>
      <c r="BO238" s="3">
        <v>883.43</v>
      </c>
      <c r="BQ238" s="3" t="s">
        <v>859</v>
      </c>
      <c r="BR238" s="3" t="s">
        <v>84</v>
      </c>
      <c r="BS238" s="4">
        <v>44585</v>
      </c>
      <c r="BT238" s="5">
        <v>0.40277777777777773</v>
      </c>
      <c r="BU238" s="3" t="s">
        <v>860</v>
      </c>
      <c r="BV238" s="3" t="s">
        <v>103</v>
      </c>
      <c r="BY238" s="3">
        <v>760630.68</v>
      </c>
      <c r="CA238" s="3" t="s">
        <v>320</v>
      </c>
      <c r="CC238" s="3" t="s">
        <v>195</v>
      </c>
      <c r="CD238" s="3">
        <v>2</v>
      </c>
      <c r="CE238" s="3" t="s">
        <v>86</v>
      </c>
      <c r="CF238" s="4">
        <v>44586</v>
      </c>
      <c r="CI238" s="3">
        <v>2</v>
      </c>
      <c r="CJ238" s="3">
        <v>1</v>
      </c>
      <c r="CK238" s="3">
        <v>41</v>
      </c>
      <c r="CL238" s="3" t="s">
        <v>87</v>
      </c>
    </row>
    <row r="239" spans="1:90" x14ac:dyDescent="0.2">
      <c r="A239" s="3" t="s">
        <v>72</v>
      </c>
      <c r="B239" s="3" t="s">
        <v>73</v>
      </c>
      <c r="C239" s="3" t="s">
        <v>74</v>
      </c>
      <c r="E239" s="3" t="str">
        <f>"GAB2007861"</f>
        <v>GAB2007861</v>
      </c>
      <c r="F239" s="4">
        <v>44582</v>
      </c>
      <c r="G239" s="3">
        <v>202207</v>
      </c>
      <c r="H239" s="3" t="s">
        <v>75</v>
      </c>
      <c r="I239" s="3" t="s">
        <v>76</v>
      </c>
      <c r="J239" s="3" t="s">
        <v>77</v>
      </c>
      <c r="K239" s="3" t="s">
        <v>78</v>
      </c>
      <c r="L239" s="3" t="s">
        <v>389</v>
      </c>
      <c r="M239" s="3" t="s">
        <v>390</v>
      </c>
      <c r="N239" s="3" t="s">
        <v>861</v>
      </c>
      <c r="O239" s="3" t="s">
        <v>82</v>
      </c>
      <c r="P239" s="3" t="str">
        <f>"CT071495                      "</f>
        <v xml:space="preserve">CT071495                      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3">
        <v>0</v>
      </c>
      <c r="AH239" s="3">
        <v>0</v>
      </c>
      <c r="AI239" s="3">
        <v>0</v>
      </c>
      <c r="AJ239" s="3">
        <v>0</v>
      </c>
      <c r="AK239" s="3">
        <v>29.89</v>
      </c>
      <c r="AL239" s="3">
        <v>0</v>
      </c>
      <c r="AM239" s="3">
        <v>0</v>
      </c>
      <c r="AN239" s="3">
        <v>0</v>
      </c>
      <c r="AO239" s="3">
        <v>0</v>
      </c>
      <c r="AP239" s="3">
        <v>0</v>
      </c>
      <c r="AQ239" s="3">
        <v>0</v>
      </c>
      <c r="AR239" s="3">
        <v>0</v>
      </c>
      <c r="AS239" s="3">
        <v>0</v>
      </c>
      <c r="AT239" s="3">
        <v>0</v>
      </c>
      <c r="AU239" s="3">
        <v>0</v>
      </c>
      <c r="AV239" s="3">
        <v>0</v>
      </c>
      <c r="AW239" s="3">
        <v>0</v>
      </c>
      <c r="AX239" s="3">
        <v>0</v>
      </c>
      <c r="AY239" s="3">
        <v>0</v>
      </c>
      <c r="AZ239" s="3">
        <v>0</v>
      </c>
      <c r="BA239" s="3">
        <v>0</v>
      </c>
      <c r="BB239" s="3">
        <v>0</v>
      </c>
      <c r="BC239" s="3">
        <v>0</v>
      </c>
      <c r="BD239" s="3">
        <v>0</v>
      </c>
      <c r="BE239" s="3">
        <v>0</v>
      </c>
      <c r="BF239" s="3">
        <v>0</v>
      </c>
      <c r="BG239" s="3">
        <v>0</v>
      </c>
      <c r="BH239" s="3">
        <v>1</v>
      </c>
      <c r="BI239" s="3">
        <v>0.2</v>
      </c>
      <c r="BJ239" s="3">
        <v>2.2000000000000002</v>
      </c>
      <c r="BK239" s="3">
        <v>3</v>
      </c>
      <c r="BL239" s="3">
        <v>119.34</v>
      </c>
      <c r="BM239" s="3">
        <v>17.899999999999999</v>
      </c>
      <c r="BN239" s="3">
        <v>137.24</v>
      </c>
      <c r="BO239" s="3">
        <v>137.24</v>
      </c>
      <c r="BQ239" s="3" t="s">
        <v>862</v>
      </c>
      <c r="BR239" s="3" t="s">
        <v>84</v>
      </c>
      <c r="BS239" s="4">
        <v>44585</v>
      </c>
      <c r="BT239" s="5">
        <v>0.36527777777777781</v>
      </c>
      <c r="BU239" s="3" t="s">
        <v>863</v>
      </c>
      <c r="BV239" s="3" t="s">
        <v>103</v>
      </c>
      <c r="BY239" s="3">
        <v>10866.24</v>
      </c>
      <c r="CA239" s="3" t="s">
        <v>864</v>
      </c>
      <c r="CC239" s="3" t="s">
        <v>390</v>
      </c>
      <c r="CD239" s="3">
        <v>4091</v>
      </c>
      <c r="CE239" s="3" t="s">
        <v>86</v>
      </c>
      <c r="CF239" s="4">
        <v>44586</v>
      </c>
      <c r="CI239" s="3">
        <v>3</v>
      </c>
      <c r="CJ239" s="3">
        <v>1</v>
      </c>
      <c r="CK239" s="3">
        <v>41</v>
      </c>
      <c r="CL239" s="3" t="s">
        <v>87</v>
      </c>
    </row>
    <row r="240" spans="1:90" x14ac:dyDescent="0.2">
      <c r="A240" s="3" t="s">
        <v>72</v>
      </c>
      <c r="B240" s="3" t="s">
        <v>73</v>
      </c>
      <c r="C240" s="3" t="s">
        <v>74</v>
      </c>
      <c r="E240" s="3" t="str">
        <f>"GAB2007860"</f>
        <v>GAB2007860</v>
      </c>
      <c r="F240" s="4">
        <v>44582</v>
      </c>
      <c r="G240" s="3">
        <v>202207</v>
      </c>
      <c r="H240" s="3" t="s">
        <v>75</v>
      </c>
      <c r="I240" s="3" t="s">
        <v>76</v>
      </c>
      <c r="J240" s="3" t="s">
        <v>77</v>
      </c>
      <c r="K240" s="3" t="s">
        <v>78</v>
      </c>
      <c r="L240" s="3" t="s">
        <v>75</v>
      </c>
      <c r="M240" s="3" t="s">
        <v>76</v>
      </c>
      <c r="N240" s="3" t="s">
        <v>865</v>
      </c>
      <c r="O240" s="3" t="s">
        <v>82</v>
      </c>
      <c r="P240" s="3" t="str">
        <f>"CT071500                      "</f>
        <v xml:space="preserve">CT071500                      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3">
        <v>0</v>
      </c>
      <c r="AH240" s="3">
        <v>0</v>
      </c>
      <c r="AI240" s="3">
        <v>0</v>
      </c>
      <c r="AJ240" s="3">
        <v>0</v>
      </c>
      <c r="AK240" s="3">
        <v>34.53</v>
      </c>
      <c r="AL240" s="3">
        <v>0</v>
      </c>
      <c r="AM240" s="3">
        <v>0</v>
      </c>
      <c r="AN240" s="3">
        <v>0</v>
      </c>
      <c r="AO240" s="3">
        <v>0</v>
      </c>
      <c r="AP240" s="3">
        <v>0</v>
      </c>
      <c r="AQ240" s="3">
        <v>0</v>
      </c>
      <c r="AR240" s="3">
        <v>0</v>
      </c>
      <c r="AS240" s="3">
        <v>0</v>
      </c>
      <c r="AT240" s="3">
        <v>0</v>
      </c>
      <c r="AU240" s="3">
        <v>0</v>
      </c>
      <c r="AV240" s="3">
        <v>0</v>
      </c>
      <c r="AW240" s="3">
        <v>0</v>
      </c>
      <c r="AX240" s="3">
        <v>0</v>
      </c>
      <c r="AY240" s="3">
        <v>0</v>
      </c>
      <c r="AZ240" s="3">
        <v>0</v>
      </c>
      <c r="BA240" s="3">
        <v>0</v>
      </c>
      <c r="BB240" s="3">
        <v>0</v>
      </c>
      <c r="BC240" s="3">
        <v>0</v>
      </c>
      <c r="BD240" s="3">
        <v>0</v>
      </c>
      <c r="BE240" s="3">
        <v>0</v>
      </c>
      <c r="BF240" s="3">
        <v>0</v>
      </c>
      <c r="BG240" s="3">
        <v>0</v>
      </c>
      <c r="BH240" s="3">
        <v>2</v>
      </c>
      <c r="BI240" s="3">
        <v>14.3</v>
      </c>
      <c r="BJ240" s="3">
        <v>31.6</v>
      </c>
      <c r="BK240" s="3">
        <v>32</v>
      </c>
      <c r="BL240" s="3">
        <v>137.05000000000001</v>
      </c>
      <c r="BM240" s="3">
        <v>20.56</v>
      </c>
      <c r="BN240" s="3">
        <v>157.61000000000001</v>
      </c>
      <c r="BO240" s="3">
        <v>157.61000000000001</v>
      </c>
      <c r="BQ240" s="3" t="s">
        <v>866</v>
      </c>
      <c r="BR240" s="3" t="s">
        <v>84</v>
      </c>
      <c r="BS240" s="4">
        <v>44586</v>
      </c>
      <c r="BT240" s="5">
        <v>0.50486111111111109</v>
      </c>
      <c r="BU240" s="3" t="s">
        <v>867</v>
      </c>
      <c r="BV240" s="3" t="s">
        <v>87</v>
      </c>
      <c r="BW240" s="3" t="s">
        <v>278</v>
      </c>
      <c r="BX240" s="3" t="s">
        <v>279</v>
      </c>
      <c r="BY240" s="3">
        <v>157990.38</v>
      </c>
      <c r="CA240" s="3" t="s">
        <v>720</v>
      </c>
      <c r="CC240" s="3" t="s">
        <v>76</v>
      </c>
      <c r="CD240" s="3">
        <v>7550</v>
      </c>
      <c r="CE240" s="3" t="s">
        <v>86</v>
      </c>
      <c r="CF240" s="4">
        <v>44587</v>
      </c>
      <c r="CI240" s="3">
        <v>1</v>
      </c>
      <c r="CJ240" s="3">
        <v>2</v>
      </c>
      <c r="CK240" s="3">
        <v>42</v>
      </c>
      <c r="CL240" s="3" t="s">
        <v>87</v>
      </c>
    </row>
    <row r="241" spans="1:90" x14ac:dyDescent="0.2">
      <c r="A241" s="3" t="s">
        <v>72</v>
      </c>
      <c r="B241" s="3" t="s">
        <v>73</v>
      </c>
      <c r="C241" s="3" t="s">
        <v>74</v>
      </c>
      <c r="E241" s="3" t="str">
        <f>"GAB2007849"</f>
        <v>GAB2007849</v>
      </c>
      <c r="F241" s="4">
        <v>44582</v>
      </c>
      <c r="G241" s="3">
        <v>202207</v>
      </c>
      <c r="H241" s="3" t="s">
        <v>75</v>
      </c>
      <c r="I241" s="3" t="s">
        <v>76</v>
      </c>
      <c r="J241" s="3" t="s">
        <v>77</v>
      </c>
      <c r="K241" s="3" t="s">
        <v>78</v>
      </c>
      <c r="L241" s="3" t="s">
        <v>365</v>
      </c>
      <c r="M241" s="3" t="s">
        <v>366</v>
      </c>
      <c r="N241" s="3" t="s">
        <v>868</v>
      </c>
      <c r="O241" s="3" t="s">
        <v>82</v>
      </c>
      <c r="P241" s="3" t="str">
        <f>"CT071490                      "</f>
        <v xml:space="preserve">CT071490                      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3">
        <v>0</v>
      </c>
      <c r="AH241" s="3">
        <v>0</v>
      </c>
      <c r="AI241" s="3">
        <v>0</v>
      </c>
      <c r="AJ241" s="3">
        <v>0</v>
      </c>
      <c r="AK241" s="3">
        <v>29.89</v>
      </c>
      <c r="AL241" s="3">
        <v>0</v>
      </c>
      <c r="AM241" s="3">
        <v>0</v>
      </c>
      <c r="AN241" s="3">
        <v>0</v>
      </c>
      <c r="AO241" s="3">
        <v>0</v>
      </c>
      <c r="AP241" s="3">
        <v>0</v>
      </c>
      <c r="AQ241" s="3">
        <v>0</v>
      </c>
      <c r="AR241" s="3">
        <v>0</v>
      </c>
      <c r="AS241" s="3">
        <v>0</v>
      </c>
      <c r="AT241" s="3">
        <v>0</v>
      </c>
      <c r="AU241" s="3">
        <v>0</v>
      </c>
      <c r="AV241" s="3">
        <v>0</v>
      </c>
      <c r="AW241" s="3">
        <v>0</v>
      </c>
      <c r="AX241" s="3">
        <v>0</v>
      </c>
      <c r="AY241" s="3">
        <v>0</v>
      </c>
      <c r="AZ241" s="3">
        <v>0</v>
      </c>
      <c r="BA241" s="3">
        <v>0</v>
      </c>
      <c r="BB241" s="3">
        <v>0</v>
      </c>
      <c r="BC241" s="3">
        <v>0</v>
      </c>
      <c r="BD241" s="3">
        <v>0</v>
      </c>
      <c r="BE241" s="3">
        <v>0</v>
      </c>
      <c r="BF241" s="3">
        <v>0</v>
      </c>
      <c r="BG241" s="3">
        <v>0</v>
      </c>
      <c r="BH241" s="3">
        <v>1</v>
      </c>
      <c r="BI241" s="3">
        <v>1.9</v>
      </c>
      <c r="BJ241" s="3">
        <v>4.7</v>
      </c>
      <c r="BK241" s="3">
        <v>5</v>
      </c>
      <c r="BL241" s="3">
        <v>119.34</v>
      </c>
      <c r="BM241" s="3">
        <v>17.899999999999999</v>
      </c>
      <c r="BN241" s="3">
        <v>137.24</v>
      </c>
      <c r="BO241" s="3">
        <v>137.24</v>
      </c>
      <c r="BQ241" s="3" t="s">
        <v>869</v>
      </c>
      <c r="BR241" s="3" t="s">
        <v>84</v>
      </c>
      <c r="BS241" s="4">
        <v>44585</v>
      </c>
      <c r="BT241" s="5">
        <v>0.3888888888888889</v>
      </c>
      <c r="BU241" s="3" t="s">
        <v>870</v>
      </c>
      <c r="BV241" s="3" t="s">
        <v>103</v>
      </c>
      <c r="BY241" s="3">
        <v>23274.240000000002</v>
      </c>
      <c r="CA241" s="3" t="s">
        <v>871</v>
      </c>
      <c r="CC241" s="3" t="s">
        <v>366</v>
      </c>
      <c r="CD241" s="3">
        <v>6000</v>
      </c>
      <c r="CE241" s="3" t="s">
        <v>86</v>
      </c>
      <c r="CF241" s="4">
        <v>44585</v>
      </c>
      <c r="CI241" s="3">
        <v>2</v>
      </c>
      <c r="CJ241" s="3">
        <v>1</v>
      </c>
      <c r="CK241" s="3">
        <v>41</v>
      </c>
      <c r="CL241" s="3" t="s">
        <v>87</v>
      </c>
    </row>
    <row r="242" spans="1:90" x14ac:dyDescent="0.2">
      <c r="A242" s="3" t="s">
        <v>72</v>
      </c>
      <c r="B242" s="3" t="s">
        <v>73</v>
      </c>
      <c r="C242" s="3" t="s">
        <v>74</v>
      </c>
      <c r="E242" s="3" t="str">
        <f>"GAB2007845"</f>
        <v>GAB2007845</v>
      </c>
      <c r="F242" s="4">
        <v>44582</v>
      </c>
      <c r="G242" s="3">
        <v>202207</v>
      </c>
      <c r="H242" s="3" t="s">
        <v>75</v>
      </c>
      <c r="I242" s="3" t="s">
        <v>76</v>
      </c>
      <c r="J242" s="3" t="s">
        <v>77</v>
      </c>
      <c r="K242" s="3" t="s">
        <v>78</v>
      </c>
      <c r="L242" s="3" t="s">
        <v>377</v>
      </c>
      <c r="M242" s="3" t="s">
        <v>378</v>
      </c>
      <c r="N242" s="3" t="s">
        <v>872</v>
      </c>
      <c r="O242" s="3" t="s">
        <v>82</v>
      </c>
      <c r="P242" s="3" t="str">
        <f>"CT071435                      "</f>
        <v xml:space="preserve">CT071435                      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3">
        <v>0</v>
      </c>
      <c r="AH242" s="3">
        <v>0</v>
      </c>
      <c r="AI242" s="3">
        <v>0</v>
      </c>
      <c r="AJ242" s="3">
        <v>0</v>
      </c>
      <c r="AK242" s="3">
        <v>29.89</v>
      </c>
      <c r="AL242" s="3">
        <v>0</v>
      </c>
      <c r="AM242" s="3">
        <v>0</v>
      </c>
      <c r="AN242" s="3">
        <v>0</v>
      </c>
      <c r="AO242" s="3">
        <v>0</v>
      </c>
      <c r="AP242" s="3">
        <v>0</v>
      </c>
      <c r="AQ242" s="3">
        <v>0</v>
      </c>
      <c r="AR242" s="3">
        <v>0</v>
      </c>
      <c r="AS242" s="3">
        <v>0</v>
      </c>
      <c r="AT242" s="3">
        <v>0</v>
      </c>
      <c r="AU242" s="3">
        <v>0</v>
      </c>
      <c r="AV242" s="3">
        <v>0</v>
      </c>
      <c r="AW242" s="3">
        <v>0</v>
      </c>
      <c r="AX242" s="3">
        <v>0</v>
      </c>
      <c r="AY242" s="3">
        <v>0</v>
      </c>
      <c r="AZ242" s="3">
        <v>0</v>
      </c>
      <c r="BA242" s="3">
        <v>0</v>
      </c>
      <c r="BB242" s="3">
        <v>0</v>
      </c>
      <c r="BC242" s="3">
        <v>0</v>
      </c>
      <c r="BD242" s="3">
        <v>0</v>
      </c>
      <c r="BE242" s="3">
        <v>0</v>
      </c>
      <c r="BF242" s="3">
        <v>0</v>
      </c>
      <c r="BG242" s="3">
        <v>0</v>
      </c>
      <c r="BH242" s="3">
        <v>1</v>
      </c>
      <c r="BI242" s="3">
        <v>4.3</v>
      </c>
      <c r="BJ242" s="3">
        <v>8.5</v>
      </c>
      <c r="BK242" s="3">
        <v>9</v>
      </c>
      <c r="BL242" s="3">
        <v>119.34</v>
      </c>
      <c r="BM242" s="3">
        <v>17.899999999999999</v>
      </c>
      <c r="BN242" s="3">
        <v>137.24</v>
      </c>
      <c r="BO242" s="3">
        <v>137.24</v>
      </c>
      <c r="BQ242" s="3" t="s">
        <v>648</v>
      </c>
      <c r="BR242" s="3" t="s">
        <v>84</v>
      </c>
      <c r="BS242" s="4">
        <v>44585</v>
      </c>
      <c r="BT242" s="5">
        <v>0.35138888888888892</v>
      </c>
      <c r="BU242" s="3" t="s">
        <v>873</v>
      </c>
      <c r="BV242" s="3" t="s">
        <v>103</v>
      </c>
      <c r="BY242" s="3">
        <v>42617.34</v>
      </c>
      <c r="CA242" s="3" t="s">
        <v>382</v>
      </c>
      <c r="CC242" s="3" t="s">
        <v>378</v>
      </c>
      <c r="CD242" s="3">
        <v>4320</v>
      </c>
      <c r="CE242" s="3" t="s">
        <v>86</v>
      </c>
      <c r="CF242" s="4">
        <v>44586</v>
      </c>
      <c r="CI242" s="3">
        <v>3</v>
      </c>
      <c r="CJ242" s="3">
        <v>1</v>
      </c>
      <c r="CK242" s="3">
        <v>41</v>
      </c>
      <c r="CL242" s="3" t="s">
        <v>87</v>
      </c>
    </row>
    <row r="243" spans="1:90" x14ac:dyDescent="0.2">
      <c r="A243" s="3" t="s">
        <v>72</v>
      </c>
      <c r="B243" s="3" t="s">
        <v>73</v>
      </c>
      <c r="C243" s="3" t="s">
        <v>74</v>
      </c>
      <c r="E243" s="3" t="str">
        <f>"GAB2007846"</f>
        <v>GAB2007846</v>
      </c>
      <c r="F243" s="4">
        <v>44582</v>
      </c>
      <c r="G243" s="3">
        <v>202207</v>
      </c>
      <c r="H243" s="3" t="s">
        <v>75</v>
      </c>
      <c r="I243" s="3" t="s">
        <v>76</v>
      </c>
      <c r="J243" s="3" t="s">
        <v>77</v>
      </c>
      <c r="K243" s="3" t="s">
        <v>78</v>
      </c>
      <c r="L243" s="3" t="s">
        <v>105</v>
      </c>
      <c r="M243" s="3" t="s">
        <v>106</v>
      </c>
      <c r="N243" s="3" t="s">
        <v>874</v>
      </c>
      <c r="O243" s="3" t="s">
        <v>82</v>
      </c>
      <c r="P243" s="3" t="str">
        <f>"CT071486                      "</f>
        <v xml:space="preserve">CT071486                      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  <c r="AG243" s="3">
        <v>0</v>
      </c>
      <c r="AH243" s="3">
        <v>0</v>
      </c>
      <c r="AI243" s="3">
        <v>0</v>
      </c>
      <c r="AJ243" s="3">
        <v>0</v>
      </c>
      <c r="AK243" s="3">
        <v>29.89</v>
      </c>
      <c r="AL243" s="3">
        <v>0</v>
      </c>
      <c r="AM243" s="3">
        <v>0</v>
      </c>
      <c r="AN243" s="3">
        <v>0</v>
      </c>
      <c r="AO243" s="3">
        <v>0</v>
      </c>
      <c r="AP243" s="3">
        <v>0</v>
      </c>
      <c r="AQ243" s="3">
        <v>0</v>
      </c>
      <c r="AR243" s="3">
        <v>0</v>
      </c>
      <c r="AS243" s="3">
        <v>0</v>
      </c>
      <c r="AT243" s="3">
        <v>0</v>
      </c>
      <c r="AU243" s="3">
        <v>0</v>
      </c>
      <c r="AV243" s="3">
        <v>0</v>
      </c>
      <c r="AW243" s="3">
        <v>0</v>
      </c>
      <c r="AX243" s="3">
        <v>0</v>
      </c>
      <c r="AY243" s="3">
        <v>0</v>
      </c>
      <c r="AZ243" s="3">
        <v>0</v>
      </c>
      <c r="BA243" s="3">
        <v>0</v>
      </c>
      <c r="BB243" s="3">
        <v>0</v>
      </c>
      <c r="BC243" s="3">
        <v>0</v>
      </c>
      <c r="BD243" s="3">
        <v>0</v>
      </c>
      <c r="BE243" s="3">
        <v>0</v>
      </c>
      <c r="BF243" s="3">
        <v>0</v>
      </c>
      <c r="BG243" s="3">
        <v>0</v>
      </c>
      <c r="BH243" s="3">
        <v>1</v>
      </c>
      <c r="BI243" s="3">
        <v>0.7</v>
      </c>
      <c r="BJ243" s="3">
        <v>2.5</v>
      </c>
      <c r="BK243" s="3">
        <v>3</v>
      </c>
      <c r="BL243" s="3">
        <v>119.34</v>
      </c>
      <c r="BM243" s="3">
        <v>17.899999999999999</v>
      </c>
      <c r="BN243" s="3">
        <v>137.24</v>
      </c>
      <c r="BO243" s="3">
        <v>137.24</v>
      </c>
      <c r="BQ243" s="3" t="s">
        <v>875</v>
      </c>
      <c r="BR243" s="3" t="s">
        <v>84</v>
      </c>
      <c r="BS243" s="4">
        <v>44585</v>
      </c>
      <c r="BT243" s="5">
        <v>0.37916666666666665</v>
      </c>
      <c r="BU243" s="3" t="s">
        <v>876</v>
      </c>
      <c r="BV243" s="3" t="s">
        <v>103</v>
      </c>
      <c r="BY243" s="3">
        <v>12711.24</v>
      </c>
      <c r="CA243" s="3" t="s">
        <v>877</v>
      </c>
      <c r="CC243" s="3" t="s">
        <v>106</v>
      </c>
      <c r="CD243" s="3">
        <v>2092</v>
      </c>
      <c r="CE243" s="3" t="s">
        <v>86</v>
      </c>
      <c r="CF243" s="4">
        <v>44586</v>
      </c>
      <c r="CI243" s="3">
        <v>2</v>
      </c>
      <c r="CJ243" s="3">
        <v>1</v>
      </c>
      <c r="CK243" s="3">
        <v>41</v>
      </c>
      <c r="CL243" s="3" t="s">
        <v>87</v>
      </c>
    </row>
    <row r="244" spans="1:90" x14ac:dyDescent="0.2">
      <c r="A244" s="3" t="s">
        <v>72</v>
      </c>
      <c r="B244" s="3" t="s">
        <v>73</v>
      </c>
      <c r="C244" s="3" t="s">
        <v>74</v>
      </c>
      <c r="E244" s="3" t="str">
        <f>"GAB2007859"</f>
        <v>GAB2007859</v>
      </c>
      <c r="F244" s="4">
        <v>44582</v>
      </c>
      <c r="G244" s="3">
        <v>202207</v>
      </c>
      <c r="H244" s="3" t="s">
        <v>75</v>
      </c>
      <c r="I244" s="3" t="s">
        <v>76</v>
      </c>
      <c r="J244" s="3" t="s">
        <v>77</v>
      </c>
      <c r="K244" s="3" t="s">
        <v>78</v>
      </c>
      <c r="L244" s="3" t="s">
        <v>105</v>
      </c>
      <c r="M244" s="3" t="s">
        <v>106</v>
      </c>
      <c r="N244" s="3" t="s">
        <v>878</v>
      </c>
      <c r="O244" s="3" t="s">
        <v>82</v>
      </c>
      <c r="P244" s="3" t="str">
        <f>"CT071498                      "</f>
        <v xml:space="preserve">CT071498                      </v>
      </c>
      <c r="Q244" s="3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0</v>
      </c>
      <c r="AG244" s="3">
        <v>0</v>
      </c>
      <c r="AH244" s="3">
        <v>0</v>
      </c>
      <c r="AI244" s="3">
        <v>0</v>
      </c>
      <c r="AJ244" s="3">
        <v>0</v>
      </c>
      <c r="AK244" s="3">
        <v>29.89</v>
      </c>
      <c r="AL244" s="3">
        <v>0</v>
      </c>
      <c r="AM244" s="3">
        <v>0</v>
      </c>
      <c r="AN244" s="3">
        <v>0</v>
      </c>
      <c r="AO244" s="3">
        <v>0</v>
      </c>
      <c r="AP244" s="3">
        <v>0</v>
      </c>
      <c r="AQ244" s="3">
        <v>0</v>
      </c>
      <c r="AR244" s="3">
        <v>0</v>
      </c>
      <c r="AS244" s="3">
        <v>0</v>
      </c>
      <c r="AT244" s="3">
        <v>0</v>
      </c>
      <c r="AU244" s="3">
        <v>0</v>
      </c>
      <c r="AV244" s="3">
        <v>0</v>
      </c>
      <c r="AW244" s="3">
        <v>0</v>
      </c>
      <c r="AX244" s="3">
        <v>0</v>
      </c>
      <c r="AY244" s="3">
        <v>0</v>
      </c>
      <c r="AZ244" s="3">
        <v>0</v>
      </c>
      <c r="BA244" s="3">
        <v>0</v>
      </c>
      <c r="BB244" s="3">
        <v>0</v>
      </c>
      <c r="BC244" s="3">
        <v>0</v>
      </c>
      <c r="BD244" s="3">
        <v>0</v>
      </c>
      <c r="BE244" s="3">
        <v>0</v>
      </c>
      <c r="BF244" s="3">
        <v>0</v>
      </c>
      <c r="BG244" s="3">
        <v>0</v>
      </c>
      <c r="BH244" s="3">
        <v>1</v>
      </c>
      <c r="BI244" s="3">
        <v>0.6</v>
      </c>
      <c r="BJ244" s="3">
        <v>1.9</v>
      </c>
      <c r="BK244" s="3">
        <v>2</v>
      </c>
      <c r="BL244" s="3">
        <v>119.34</v>
      </c>
      <c r="BM244" s="3">
        <v>17.899999999999999</v>
      </c>
      <c r="BN244" s="3">
        <v>137.24</v>
      </c>
      <c r="BO244" s="3">
        <v>137.24</v>
      </c>
      <c r="BQ244" s="3" t="s">
        <v>879</v>
      </c>
      <c r="BR244" s="3" t="s">
        <v>84</v>
      </c>
      <c r="BS244" s="4">
        <v>44585</v>
      </c>
      <c r="BT244" s="5">
        <v>0.4604166666666667</v>
      </c>
      <c r="BU244" s="3" t="s">
        <v>880</v>
      </c>
      <c r="BV244" s="3" t="s">
        <v>103</v>
      </c>
      <c r="BY244" s="3">
        <v>9351.2999999999993</v>
      </c>
      <c r="CA244" s="3" t="s">
        <v>881</v>
      </c>
      <c r="CC244" s="3" t="s">
        <v>106</v>
      </c>
      <c r="CD244" s="3">
        <v>2191</v>
      </c>
      <c r="CE244" s="3" t="s">
        <v>86</v>
      </c>
      <c r="CF244" s="4">
        <v>44585</v>
      </c>
      <c r="CI244" s="3">
        <v>2</v>
      </c>
      <c r="CJ244" s="3">
        <v>1</v>
      </c>
      <c r="CK244" s="3">
        <v>41</v>
      </c>
      <c r="CL244" s="3" t="s">
        <v>87</v>
      </c>
    </row>
    <row r="245" spans="1:90" x14ac:dyDescent="0.2">
      <c r="A245" s="3" t="s">
        <v>72</v>
      </c>
      <c r="B245" s="3" t="s">
        <v>73</v>
      </c>
      <c r="C245" s="3" t="s">
        <v>74</v>
      </c>
      <c r="E245" s="3" t="str">
        <f>"GAB2007857"</f>
        <v>GAB2007857</v>
      </c>
      <c r="F245" s="4">
        <v>44582</v>
      </c>
      <c r="G245" s="3">
        <v>202207</v>
      </c>
      <c r="H245" s="3" t="s">
        <v>75</v>
      </c>
      <c r="I245" s="3" t="s">
        <v>76</v>
      </c>
      <c r="J245" s="3" t="s">
        <v>77</v>
      </c>
      <c r="K245" s="3" t="s">
        <v>78</v>
      </c>
      <c r="L245" s="3" t="s">
        <v>371</v>
      </c>
      <c r="M245" s="3" t="s">
        <v>372</v>
      </c>
      <c r="N245" s="3" t="s">
        <v>616</v>
      </c>
      <c r="O245" s="3" t="s">
        <v>82</v>
      </c>
      <c r="P245" s="3" t="str">
        <f>"CT071393                      "</f>
        <v xml:space="preserve">CT071393                      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3">
        <v>0</v>
      </c>
      <c r="AH245" s="3">
        <v>0</v>
      </c>
      <c r="AI245" s="3">
        <v>0</v>
      </c>
      <c r="AJ245" s="3">
        <v>0</v>
      </c>
      <c r="AK245" s="3">
        <v>42.16</v>
      </c>
      <c r="AL245" s="3">
        <v>0</v>
      </c>
      <c r="AM245" s="3">
        <v>0</v>
      </c>
      <c r="AN245" s="3">
        <v>0</v>
      </c>
      <c r="AO245" s="3">
        <v>0</v>
      </c>
      <c r="AP245" s="3">
        <v>0</v>
      </c>
      <c r="AQ245" s="3">
        <v>0</v>
      </c>
      <c r="AR245" s="3">
        <v>0</v>
      </c>
      <c r="AS245" s="3">
        <v>0</v>
      </c>
      <c r="AT245" s="3">
        <v>0</v>
      </c>
      <c r="AU245" s="3">
        <v>0</v>
      </c>
      <c r="AV245" s="3">
        <v>0</v>
      </c>
      <c r="AW245" s="3">
        <v>0</v>
      </c>
      <c r="AX245" s="3">
        <v>0</v>
      </c>
      <c r="AY245" s="3">
        <v>0</v>
      </c>
      <c r="AZ245" s="3">
        <v>0</v>
      </c>
      <c r="BA245" s="3">
        <v>0</v>
      </c>
      <c r="BB245" s="3">
        <v>0</v>
      </c>
      <c r="BC245" s="3">
        <v>0</v>
      </c>
      <c r="BD245" s="3">
        <v>0</v>
      </c>
      <c r="BE245" s="3">
        <v>0</v>
      </c>
      <c r="BF245" s="3">
        <v>0</v>
      </c>
      <c r="BG245" s="3">
        <v>0</v>
      </c>
      <c r="BH245" s="3">
        <v>1</v>
      </c>
      <c r="BI245" s="3">
        <v>3.3</v>
      </c>
      <c r="BJ245" s="3">
        <v>12.7</v>
      </c>
      <c r="BK245" s="3">
        <v>13</v>
      </c>
      <c r="BL245" s="3">
        <v>166.16</v>
      </c>
      <c r="BM245" s="3">
        <v>24.92</v>
      </c>
      <c r="BN245" s="3">
        <v>191.08</v>
      </c>
      <c r="BO245" s="3">
        <v>191.08</v>
      </c>
      <c r="BQ245" s="3" t="s">
        <v>190</v>
      </c>
      <c r="BR245" s="3" t="s">
        <v>84</v>
      </c>
      <c r="BS245" s="4">
        <v>44585</v>
      </c>
      <c r="BT245" s="5">
        <v>0.46736111111111112</v>
      </c>
      <c r="BU245" s="3" t="s">
        <v>882</v>
      </c>
      <c r="BV245" s="3" t="s">
        <v>103</v>
      </c>
      <c r="BY245" s="3">
        <v>63516</v>
      </c>
      <c r="CA245" s="3" t="s">
        <v>660</v>
      </c>
      <c r="CC245" s="3" t="s">
        <v>372</v>
      </c>
      <c r="CD245" s="3">
        <v>850</v>
      </c>
      <c r="CE245" s="3" t="s">
        <v>86</v>
      </c>
      <c r="CF245" s="4">
        <v>44585</v>
      </c>
      <c r="CI245" s="3">
        <v>2</v>
      </c>
      <c r="CJ245" s="3">
        <v>1</v>
      </c>
      <c r="CK245" s="3">
        <v>43</v>
      </c>
      <c r="CL245" s="3" t="s">
        <v>87</v>
      </c>
    </row>
    <row r="246" spans="1:90" x14ac:dyDescent="0.2">
      <c r="A246" s="3" t="s">
        <v>72</v>
      </c>
      <c r="B246" s="3" t="s">
        <v>73</v>
      </c>
      <c r="C246" s="3" t="s">
        <v>74</v>
      </c>
      <c r="E246" s="3" t="str">
        <f>"GAB2007854"</f>
        <v>GAB2007854</v>
      </c>
      <c r="F246" s="4">
        <v>44582</v>
      </c>
      <c r="G246" s="3">
        <v>202207</v>
      </c>
      <c r="H246" s="3" t="s">
        <v>75</v>
      </c>
      <c r="I246" s="3" t="s">
        <v>76</v>
      </c>
      <c r="J246" s="3" t="s">
        <v>77</v>
      </c>
      <c r="K246" s="3" t="s">
        <v>78</v>
      </c>
      <c r="L246" s="3" t="s">
        <v>194</v>
      </c>
      <c r="M246" s="3" t="s">
        <v>195</v>
      </c>
      <c r="N246" s="3" t="s">
        <v>883</v>
      </c>
      <c r="O246" s="3" t="s">
        <v>82</v>
      </c>
      <c r="P246" s="3" t="str">
        <f>"CT071448                      "</f>
        <v xml:space="preserve">CT071448                      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3">
        <v>0</v>
      </c>
      <c r="AH246" s="3">
        <v>0</v>
      </c>
      <c r="AI246" s="3">
        <v>0</v>
      </c>
      <c r="AJ246" s="3">
        <v>0</v>
      </c>
      <c r="AK246" s="3">
        <v>29.89</v>
      </c>
      <c r="AL246" s="3">
        <v>0</v>
      </c>
      <c r="AM246" s="3">
        <v>0</v>
      </c>
      <c r="AN246" s="3">
        <v>0</v>
      </c>
      <c r="AO246" s="3">
        <v>0</v>
      </c>
      <c r="AP246" s="3">
        <v>0</v>
      </c>
      <c r="AQ246" s="3">
        <v>0</v>
      </c>
      <c r="AR246" s="3">
        <v>0</v>
      </c>
      <c r="AS246" s="3">
        <v>0</v>
      </c>
      <c r="AT246" s="3">
        <v>0</v>
      </c>
      <c r="AU246" s="3">
        <v>0</v>
      </c>
      <c r="AV246" s="3">
        <v>0</v>
      </c>
      <c r="AW246" s="3">
        <v>0</v>
      </c>
      <c r="AX246" s="3">
        <v>0</v>
      </c>
      <c r="AY246" s="3">
        <v>0</v>
      </c>
      <c r="AZ246" s="3">
        <v>0</v>
      </c>
      <c r="BA246" s="3">
        <v>0</v>
      </c>
      <c r="BB246" s="3">
        <v>0</v>
      </c>
      <c r="BC246" s="3">
        <v>0</v>
      </c>
      <c r="BD246" s="3">
        <v>0</v>
      </c>
      <c r="BE246" s="3">
        <v>0</v>
      </c>
      <c r="BF246" s="3">
        <v>0</v>
      </c>
      <c r="BG246" s="3">
        <v>0</v>
      </c>
      <c r="BH246" s="3">
        <v>1</v>
      </c>
      <c r="BI246" s="3">
        <v>0.6</v>
      </c>
      <c r="BJ246" s="3">
        <v>2.8</v>
      </c>
      <c r="BK246" s="3">
        <v>3</v>
      </c>
      <c r="BL246" s="3">
        <v>119.34</v>
      </c>
      <c r="BM246" s="3">
        <v>17.899999999999999</v>
      </c>
      <c r="BN246" s="3">
        <v>137.24</v>
      </c>
      <c r="BO246" s="3">
        <v>137.24</v>
      </c>
      <c r="BQ246" s="3" t="s">
        <v>105</v>
      </c>
      <c r="BR246" s="3" t="s">
        <v>84</v>
      </c>
      <c r="BS246" s="4">
        <v>44585</v>
      </c>
      <c r="BT246" s="5">
        <v>0.53749999999999998</v>
      </c>
      <c r="BU246" s="3" t="s">
        <v>884</v>
      </c>
      <c r="BV246" s="3" t="s">
        <v>103</v>
      </c>
      <c r="BY246" s="3">
        <v>14248.5</v>
      </c>
      <c r="CA246" s="3" t="s">
        <v>885</v>
      </c>
      <c r="CC246" s="3" t="s">
        <v>195</v>
      </c>
      <c r="CD246" s="3">
        <v>184</v>
      </c>
      <c r="CE246" s="3" t="s">
        <v>86</v>
      </c>
      <c r="CF246" s="4">
        <v>44586</v>
      </c>
      <c r="CI246" s="3">
        <v>2</v>
      </c>
      <c r="CJ246" s="3">
        <v>1</v>
      </c>
      <c r="CK246" s="3">
        <v>41</v>
      </c>
      <c r="CL246" s="3" t="s">
        <v>87</v>
      </c>
    </row>
    <row r="247" spans="1:90" x14ac:dyDescent="0.2">
      <c r="A247" s="3" t="s">
        <v>72</v>
      </c>
      <c r="B247" s="3" t="s">
        <v>73</v>
      </c>
      <c r="C247" s="3" t="s">
        <v>74</v>
      </c>
      <c r="E247" s="3" t="str">
        <f>"GAB2007851"</f>
        <v>GAB2007851</v>
      </c>
      <c r="F247" s="4">
        <v>44582</v>
      </c>
      <c r="G247" s="3">
        <v>202207</v>
      </c>
      <c r="H247" s="3" t="s">
        <v>75</v>
      </c>
      <c r="I247" s="3" t="s">
        <v>76</v>
      </c>
      <c r="J247" s="3" t="s">
        <v>77</v>
      </c>
      <c r="K247" s="3" t="s">
        <v>78</v>
      </c>
      <c r="L247" s="3" t="s">
        <v>92</v>
      </c>
      <c r="M247" s="3" t="s">
        <v>93</v>
      </c>
      <c r="N247" s="3" t="s">
        <v>96</v>
      </c>
      <c r="O247" s="3" t="s">
        <v>82</v>
      </c>
      <c r="P247" s="3" t="str">
        <f>"CT071493                      "</f>
        <v xml:space="preserve">CT071493                      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3">
        <v>0</v>
      </c>
      <c r="AH247" s="3">
        <v>0</v>
      </c>
      <c r="AI247" s="3">
        <v>0</v>
      </c>
      <c r="AJ247" s="3">
        <v>0</v>
      </c>
      <c r="AK247" s="3">
        <v>29.89</v>
      </c>
      <c r="AL247" s="3">
        <v>0</v>
      </c>
      <c r="AM247" s="3">
        <v>0</v>
      </c>
      <c r="AN247" s="3">
        <v>0</v>
      </c>
      <c r="AO247" s="3">
        <v>0</v>
      </c>
      <c r="AP247" s="3">
        <v>0</v>
      </c>
      <c r="AQ247" s="3">
        <v>0</v>
      </c>
      <c r="AR247" s="3">
        <v>0</v>
      </c>
      <c r="AS247" s="3">
        <v>0</v>
      </c>
      <c r="AT247" s="3">
        <v>0</v>
      </c>
      <c r="AU247" s="3">
        <v>0</v>
      </c>
      <c r="AV247" s="3">
        <v>0</v>
      </c>
      <c r="AW247" s="3">
        <v>0</v>
      </c>
      <c r="AX247" s="3">
        <v>0</v>
      </c>
      <c r="AY247" s="3">
        <v>0</v>
      </c>
      <c r="AZ247" s="3">
        <v>0</v>
      </c>
      <c r="BA247" s="3">
        <v>0</v>
      </c>
      <c r="BB247" s="3">
        <v>0</v>
      </c>
      <c r="BC247" s="3">
        <v>0</v>
      </c>
      <c r="BD247" s="3">
        <v>0</v>
      </c>
      <c r="BE247" s="3">
        <v>0</v>
      </c>
      <c r="BF247" s="3">
        <v>0</v>
      </c>
      <c r="BG247" s="3">
        <v>0</v>
      </c>
      <c r="BH247" s="3">
        <v>1</v>
      </c>
      <c r="BI247" s="3">
        <v>2.7</v>
      </c>
      <c r="BJ247" s="3">
        <v>6.2</v>
      </c>
      <c r="BK247" s="3">
        <v>7</v>
      </c>
      <c r="BL247" s="3">
        <v>119.34</v>
      </c>
      <c r="BM247" s="3">
        <v>17.899999999999999</v>
      </c>
      <c r="BN247" s="3">
        <v>137.24</v>
      </c>
      <c r="BO247" s="3">
        <v>137.24</v>
      </c>
      <c r="BQ247" s="3" t="s">
        <v>97</v>
      </c>
      <c r="BR247" s="3" t="s">
        <v>84</v>
      </c>
      <c r="BS247" s="4">
        <v>44585</v>
      </c>
      <c r="BT247" s="5">
        <v>0.45833333333333331</v>
      </c>
      <c r="BU247" s="3" t="s">
        <v>149</v>
      </c>
      <c r="BV247" s="3" t="s">
        <v>103</v>
      </c>
      <c r="BY247" s="3">
        <v>31000.2</v>
      </c>
      <c r="CA247" s="3" t="s">
        <v>640</v>
      </c>
      <c r="CC247" s="3" t="s">
        <v>93</v>
      </c>
      <c r="CD247" s="3">
        <v>157</v>
      </c>
      <c r="CE247" s="3" t="s">
        <v>86</v>
      </c>
      <c r="CF247" s="4">
        <v>44587</v>
      </c>
      <c r="CI247" s="3">
        <v>2</v>
      </c>
      <c r="CJ247" s="3">
        <v>1</v>
      </c>
      <c r="CK247" s="3">
        <v>41</v>
      </c>
      <c r="CL247" s="3" t="s">
        <v>87</v>
      </c>
    </row>
    <row r="248" spans="1:90" x14ac:dyDescent="0.2">
      <c r="A248" s="3" t="s">
        <v>72</v>
      </c>
      <c r="B248" s="3" t="s">
        <v>73</v>
      </c>
      <c r="C248" s="3" t="s">
        <v>74</v>
      </c>
      <c r="E248" s="3" t="str">
        <f>"GAB2007847"</f>
        <v>GAB2007847</v>
      </c>
      <c r="F248" s="4">
        <v>44582</v>
      </c>
      <c r="G248" s="3">
        <v>202207</v>
      </c>
      <c r="H248" s="3" t="s">
        <v>75</v>
      </c>
      <c r="I248" s="3" t="s">
        <v>76</v>
      </c>
      <c r="J248" s="3" t="s">
        <v>77</v>
      </c>
      <c r="K248" s="3" t="s">
        <v>78</v>
      </c>
      <c r="L248" s="3" t="s">
        <v>162</v>
      </c>
      <c r="M248" s="3" t="s">
        <v>163</v>
      </c>
      <c r="N248" s="3" t="s">
        <v>164</v>
      </c>
      <c r="O248" s="3" t="s">
        <v>112</v>
      </c>
      <c r="P248" s="3" t="str">
        <f>"CT071489                      "</f>
        <v xml:space="preserve">CT071489                      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3">
        <v>0</v>
      </c>
      <c r="AH248" s="3">
        <v>0</v>
      </c>
      <c r="AI248" s="3">
        <v>0</v>
      </c>
      <c r="AJ248" s="3">
        <v>0</v>
      </c>
      <c r="AK248" s="3">
        <v>29.95</v>
      </c>
      <c r="AL248" s="3">
        <v>0</v>
      </c>
      <c r="AM248" s="3">
        <v>0</v>
      </c>
      <c r="AN248" s="3">
        <v>0</v>
      </c>
      <c r="AO248" s="3">
        <v>0</v>
      </c>
      <c r="AP248" s="3">
        <v>0</v>
      </c>
      <c r="AQ248" s="3">
        <v>0</v>
      </c>
      <c r="AR248" s="3">
        <v>0</v>
      </c>
      <c r="AS248" s="3">
        <v>0</v>
      </c>
      <c r="AT248" s="3">
        <v>0</v>
      </c>
      <c r="AU248" s="3">
        <v>0</v>
      </c>
      <c r="AV248" s="3">
        <v>0</v>
      </c>
      <c r="AW248" s="3">
        <v>0</v>
      </c>
      <c r="AX248" s="3">
        <v>0</v>
      </c>
      <c r="AY248" s="3">
        <v>0</v>
      </c>
      <c r="AZ248" s="3">
        <v>0</v>
      </c>
      <c r="BA248" s="3">
        <v>0</v>
      </c>
      <c r="BB248" s="3">
        <v>0</v>
      </c>
      <c r="BC248" s="3">
        <v>0</v>
      </c>
      <c r="BD248" s="3">
        <v>0</v>
      </c>
      <c r="BE248" s="3">
        <v>0</v>
      </c>
      <c r="BF248" s="3">
        <v>0</v>
      </c>
      <c r="BG248" s="3">
        <v>0</v>
      </c>
      <c r="BH248" s="3">
        <v>1</v>
      </c>
      <c r="BI248" s="3">
        <v>0.5</v>
      </c>
      <c r="BJ248" s="3">
        <v>1.7</v>
      </c>
      <c r="BK248" s="3">
        <v>2</v>
      </c>
      <c r="BL248" s="3">
        <v>114.31</v>
      </c>
      <c r="BM248" s="3">
        <v>17.149999999999999</v>
      </c>
      <c r="BN248" s="3">
        <v>131.46</v>
      </c>
      <c r="BO248" s="3">
        <v>131.46</v>
      </c>
      <c r="BQ248" s="3" t="s">
        <v>165</v>
      </c>
      <c r="BR248" s="3" t="s">
        <v>84</v>
      </c>
      <c r="BS248" s="4">
        <v>44585</v>
      </c>
      <c r="BT248" s="5">
        <v>0.3888888888888889</v>
      </c>
      <c r="BU248" s="3" t="s">
        <v>659</v>
      </c>
      <c r="BV248" s="3" t="s">
        <v>103</v>
      </c>
      <c r="BY248" s="3">
        <v>8482.32</v>
      </c>
      <c r="BZ248" s="3" t="s">
        <v>124</v>
      </c>
      <c r="CA248" s="3" t="s">
        <v>295</v>
      </c>
      <c r="CC248" s="3" t="s">
        <v>163</v>
      </c>
      <c r="CD248" s="3">
        <v>9700</v>
      </c>
      <c r="CE248" s="3" t="s">
        <v>609</v>
      </c>
      <c r="CF248" s="4">
        <v>44585</v>
      </c>
      <c r="CI248" s="3">
        <v>2</v>
      </c>
      <c r="CJ248" s="3">
        <v>1</v>
      </c>
      <c r="CK248" s="3">
        <v>23</v>
      </c>
      <c r="CL248" s="3" t="s">
        <v>87</v>
      </c>
    </row>
    <row r="249" spans="1:90" x14ac:dyDescent="0.2">
      <c r="A249" s="3" t="s">
        <v>72</v>
      </c>
      <c r="B249" s="3" t="s">
        <v>73</v>
      </c>
      <c r="C249" s="3" t="s">
        <v>74</v>
      </c>
      <c r="E249" s="3" t="str">
        <f>"GAB2007853"</f>
        <v>GAB2007853</v>
      </c>
      <c r="F249" s="4">
        <v>44582</v>
      </c>
      <c r="G249" s="3">
        <v>202207</v>
      </c>
      <c r="H249" s="3" t="s">
        <v>75</v>
      </c>
      <c r="I249" s="3" t="s">
        <v>76</v>
      </c>
      <c r="J249" s="3" t="s">
        <v>77</v>
      </c>
      <c r="K249" s="3" t="s">
        <v>78</v>
      </c>
      <c r="L249" s="3" t="s">
        <v>133</v>
      </c>
      <c r="M249" s="3" t="s">
        <v>134</v>
      </c>
      <c r="N249" s="3" t="s">
        <v>820</v>
      </c>
      <c r="O249" s="3" t="s">
        <v>112</v>
      </c>
      <c r="P249" s="3" t="str">
        <f>"006658                        "</f>
        <v xml:space="preserve">006658                        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  <c r="AE249" s="3">
        <v>0</v>
      </c>
      <c r="AF249" s="3">
        <v>0</v>
      </c>
      <c r="AG249" s="3">
        <v>0</v>
      </c>
      <c r="AH249" s="3">
        <v>0</v>
      </c>
      <c r="AI249" s="3">
        <v>0</v>
      </c>
      <c r="AJ249" s="3">
        <v>0</v>
      </c>
      <c r="AK249" s="3">
        <v>19.32</v>
      </c>
      <c r="AL249" s="3">
        <v>0</v>
      </c>
      <c r="AM249" s="3">
        <v>0</v>
      </c>
      <c r="AN249" s="3">
        <v>0</v>
      </c>
      <c r="AO249" s="3">
        <v>0</v>
      </c>
      <c r="AP249" s="3">
        <v>0</v>
      </c>
      <c r="AQ249" s="3">
        <v>0</v>
      </c>
      <c r="AR249" s="3">
        <v>0</v>
      </c>
      <c r="AS249" s="3">
        <v>0</v>
      </c>
      <c r="AT249" s="3">
        <v>0</v>
      </c>
      <c r="AU249" s="3">
        <v>0</v>
      </c>
      <c r="AV249" s="3">
        <v>0</v>
      </c>
      <c r="AW249" s="3">
        <v>0</v>
      </c>
      <c r="AX249" s="3">
        <v>0</v>
      </c>
      <c r="AY249" s="3">
        <v>0</v>
      </c>
      <c r="AZ249" s="3">
        <v>0</v>
      </c>
      <c r="BA249" s="3">
        <v>0</v>
      </c>
      <c r="BB249" s="3">
        <v>0</v>
      </c>
      <c r="BC249" s="3">
        <v>0</v>
      </c>
      <c r="BD249" s="3">
        <v>0</v>
      </c>
      <c r="BE249" s="3">
        <v>0</v>
      </c>
      <c r="BF249" s="3">
        <v>0</v>
      </c>
      <c r="BG249" s="3">
        <v>0</v>
      </c>
      <c r="BH249" s="3">
        <v>1</v>
      </c>
      <c r="BI249" s="3">
        <v>0.2</v>
      </c>
      <c r="BJ249" s="3">
        <v>2.1</v>
      </c>
      <c r="BK249" s="3">
        <v>2.5</v>
      </c>
      <c r="BL249" s="3">
        <v>73.739999999999995</v>
      </c>
      <c r="BM249" s="3">
        <v>11.06</v>
      </c>
      <c r="BN249" s="3">
        <v>84.8</v>
      </c>
      <c r="BO249" s="3">
        <v>84.8</v>
      </c>
      <c r="BQ249" s="3" t="s">
        <v>886</v>
      </c>
      <c r="BR249" s="3" t="s">
        <v>84</v>
      </c>
      <c r="BS249" s="4">
        <v>44585</v>
      </c>
      <c r="BT249" s="5">
        <v>0.36805555555555558</v>
      </c>
      <c r="BU249" s="3" t="s">
        <v>821</v>
      </c>
      <c r="BV249" s="3" t="s">
        <v>103</v>
      </c>
      <c r="BY249" s="3">
        <v>10602.9</v>
      </c>
      <c r="BZ249" s="3" t="s">
        <v>124</v>
      </c>
      <c r="CA249" s="3" t="s">
        <v>887</v>
      </c>
      <c r="CC249" s="3" t="s">
        <v>134</v>
      </c>
      <c r="CD249" s="3">
        <v>1724</v>
      </c>
      <c r="CE249" s="3" t="s">
        <v>128</v>
      </c>
      <c r="CF249" s="4">
        <v>44585</v>
      </c>
      <c r="CI249" s="3">
        <v>1</v>
      </c>
      <c r="CJ249" s="3">
        <v>1</v>
      </c>
      <c r="CK249" s="3">
        <v>21</v>
      </c>
      <c r="CL249" s="3" t="s">
        <v>87</v>
      </c>
    </row>
    <row r="250" spans="1:90" x14ac:dyDescent="0.2">
      <c r="A250" s="3" t="s">
        <v>72</v>
      </c>
      <c r="B250" s="3" t="s">
        <v>73</v>
      </c>
      <c r="C250" s="3" t="s">
        <v>74</v>
      </c>
      <c r="E250" s="3" t="str">
        <f>"GAB2007848"</f>
        <v>GAB2007848</v>
      </c>
      <c r="F250" s="4">
        <v>44582</v>
      </c>
      <c r="G250" s="3">
        <v>202207</v>
      </c>
      <c r="H250" s="3" t="s">
        <v>75</v>
      </c>
      <c r="I250" s="3" t="s">
        <v>76</v>
      </c>
      <c r="J250" s="3" t="s">
        <v>77</v>
      </c>
      <c r="K250" s="3" t="s">
        <v>78</v>
      </c>
      <c r="L250" s="3" t="s">
        <v>105</v>
      </c>
      <c r="M250" s="3" t="s">
        <v>106</v>
      </c>
      <c r="N250" s="3" t="s">
        <v>755</v>
      </c>
      <c r="O250" s="3" t="s">
        <v>112</v>
      </c>
      <c r="P250" s="3" t="str">
        <f>"CT071491                      "</f>
        <v xml:space="preserve">CT071491                      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3">
        <v>0</v>
      </c>
      <c r="AH250" s="3">
        <v>0</v>
      </c>
      <c r="AI250" s="3">
        <v>0</v>
      </c>
      <c r="AJ250" s="3">
        <v>0</v>
      </c>
      <c r="AK250" s="3">
        <v>23.18</v>
      </c>
      <c r="AL250" s="3">
        <v>0</v>
      </c>
      <c r="AM250" s="3">
        <v>0</v>
      </c>
      <c r="AN250" s="3">
        <v>0</v>
      </c>
      <c r="AO250" s="3">
        <v>0</v>
      </c>
      <c r="AP250" s="3">
        <v>0</v>
      </c>
      <c r="AQ250" s="3">
        <v>15</v>
      </c>
      <c r="AR250" s="3">
        <v>0</v>
      </c>
      <c r="AS250" s="3">
        <v>0</v>
      </c>
      <c r="AT250" s="3">
        <v>0</v>
      </c>
      <c r="AU250" s="3">
        <v>0</v>
      </c>
      <c r="AV250" s="3">
        <v>0</v>
      </c>
      <c r="AW250" s="3">
        <v>0</v>
      </c>
      <c r="AX250" s="3">
        <v>0</v>
      </c>
      <c r="AY250" s="3">
        <v>0</v>
      </c>
      <c r="AZ250" s="3">
        <v>0</v>
      </c>
      <c r="BA250" s="3">
        <v>0</v>
      </c>
      <c r="BB250" s="3">
        <v>0</v>
      </c>
      <c r="BC250" s="3">
        <v>0</v>
      </c>
      <c r="BD250" s="3">
        <v>0</v>
      </c>
      <c r="BE250" s="3">
        <v>0</v>
      </c>
      <c r="BF250" s="3">
        <v>0</v>
      </c>
      <c r="BG250" s="3">
        <v>0</v>
      </c>
      <c r="BH250" s="3">
        <v>1</v>
      </c>
      <c r="BI250" s="3">
        <v>0.1</v>
      </c>
      <c r="BJ250" s="3">
        <v>2.8</v>
      </c>
      <c r="BK250" s="3">
        <v>3</v>
      </c>
      <c r="BL250" s="3">
        <v>103.48</v>
      </c>
      <c r="BM250" s="3">
        <v>15.52</v>
      </c>
      <c r="BN250" s="3">
        <v>119</v>
      </c>
      <c r="BO250" s="3">
        <v>119</v>
      </c>
      <c r="BQ250" s="3" t="s">
        <v>756</v>
      </c>
      <c r="BR250" s="3" t="s">
        <v>84</v>
      </c>
      <c r="BS250" s="4">
        <v>44585</v>
      </c>
      <c r="BT250" s="5">
        <v>0.37847222222222227</v>
      </c>
      <c r="BU250" s="3" t="s">
        <v>757</v>
      </c>
      <c r="BV250" s="3" t="s">
        <v>103</v>
      </c>
      <c r="BY250" s="3">
        <v>14089.95</v>
      </c>
      <c r="BZ250" s="3" t="s">
        <v>114</v>
      </c>
      <c r="CA250" s="3" t="s">
        <v>758</v>
      </c>
      <c r="CC250" s="3" t="s">
        <v>106</v>
      </c>
      <c r="CD250" s="3">
        <v>2001</v>
      </c>
      <c r="CE250" s="3" t="s">
        <v>125</v>
      </c>
      <c r="CF250" s="4">
        <v>44586</v>
      </c>
      <c r="CI250" s="3">
        <v>1</v>
      </c>
      <c r="CJ250" s="3">
        <v>1</v>
      </c>
      <c r="CK250" s="3">
        <v>21</v>
      </c>
      <c r="CL250" s="3" t="s">
        <v>87</v>
      </c>
    </row>
    <row r="251" spans="1:90" x14ac:dyDescent="0.2">
      <c r="A251" s="3" t="s">
        <v>72</v>
      </c>
      <c r="B251" s="3" t="s">
        <v>73</v>
      </c>
      <c r="C251" s="3" t="s">
        <v>74</v>
      </c>
      <c r="E251" s="3" t="str">
        <f>"GAB2007855"</f>
        <v>GAB2007855</v>
      </c>
      <c r="F251" s="4">
        <v>44582</v>
      </c>
      <c r="G251" s="3">
        <v>202207</v>
      </c>
      <c r="H251" s="3" t="s">
        <v>75</v>
      </c>
      <c r="I251" s="3" t="s">
        <v>76</v>
      </c>
      <c r="J251" s="3" t="s">
        <v>77</v>
      </c>
      <c r="K251" s="3" t="s">
        <v>78</v>
      </c>
      <c r="L251" s="3" t="s">
        <v>389</v>
      </c>
      <c r="M251" s="3" t="s">
        <v>390</v>
      </c>
      <c r="N251" s="3" t="s">
        <v>828</v>
      </c>
      <c r="O251" s="3" t="s">
        <v>112</v>
      </c>
      <c r="P251" s="3" t="str">
        <f>"006662                        "</f>
        <v xml:space="preserve">006662                        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>
        <v>0</v>
      </c>
      <c r="AE251" s="3">
        <v>0</v>
      </c>
      <c r="AF251" s="3">
        <v>0</v>
      </c>
      <c r="AG251" s="3">
        <v>0</v>
      </c>
      <c r="AH251" s="3">
        <v>0</v>
      </c>
      <c r="AI251" s="3">
        <v>0</v>
      </c>
      <c r="AJ251" s="3">
        <v>0</v>
      </c>
      <c r="AK251" s="3">
        <v>19.32</v>
      </c>
      <c r="AL251" s="3">
        <v>0</v>
      </c>
      <c r="AM251" s="3">
        <v>0</v>
      </c>
      <c r="AN251" s="3">
        <v>0</v>
      </c>
      <c r="AO251" s="3">
        <v>0</v>
      </c>
      <c r="AP251" s="3">
        <v>0</v>
      </c>
      <c r="AQ251" s="3">
        <v>0</v>
      </c>
      <c r="AR251" s="3">
        <v>0</v>
      </c>
      <c r="AS251" s="3">
        <v>0</v>
      </c>
      <c r="AT251" s="3">
        <v>0</v>
      </c>
      <c r="AU251" s="3">
        <v>0</v>
      </c>
      <c r="AV251" s="3">
        <v>0</v>
      </c>
      <c r="AW251" s="3">
        <v>0</v>
      </c>
      <c r="AX251" s="3">
        <v>0</v>
      </c>
      <c r="AY251" s="3">
        <v>0</v>
      </c>
      <c r="AZ251" s="3">
        <v>0</v>
      </c>
      <c r="BA251" s="3">
        <v>0</v>
      </c>
      <c r="BB251" s="3">
        <v>0</v>
      </c>
      <c r="BC251" s="3">
        <v>0</v>
      </c>
      <c r="BD251" s="3">
        <v>0</v>
      </c>
      <c r="BE251" s="3">
        <v>0</v>
      </c>
      <c r="BF251" s="3">
        <v>0</v>
      </c>
      <c r="BG251" s="3">
        <v>0</v>
      </c>
      <c r="BH251" s="3">
        <v>1</v>
      </c>
      <c r="BI251" s="3">
        <v>0.1</v>
      </c>
      <c r="BJ251" s="3">
        <v>2.2999999999999998</v>
      </c>
      <c r="BK251" s="3">
        <v>2.5</v>
      </c>
      <c r="BL251" s="3">
        <v>73.739999999999995</v>
      </c>
      <c r="BM251" s="3">
        <v>11.06</v>
      </c>
      <c r="BN251" s="3">
        <v>84.8</v>
      </c>
      <c r="BO251" s="3">
        <v>84.8</v>
      </c>
      <c r="BQ251" s="3" t="s">
        <v>888</v>
      </c>
      <c r="BR251" s="3" t="s">
        <v>84</v>
      </c>
      <c r="BS251" s="4">
        <v>44585</v>
      </c>
      <c r="BT251" s="5">
        <v>0.40972222222222227</v>
      </c>
      <c r="BU251" s="3" t="s">
        <v>830</v>
      </c>
      <c r="BV251" s="3" t="s">
        <v>103</v>
      </c>
      <c r="BY251" s="3">
        <v>11351.34</v>
      </c>
      <c r="BZ251" s="3" t="s">
        <v>124</v>
      </c>
      <c r="CA251" s="3" t="s">
        <v>831</v>
      </c>
      <c r="CC251" s="3" t="s">
        <v>390</v>
      </c>
      <c r="CD251" s="3">
        <v>4092</v>
      </c>
      <c r="CE251" s="3" t="s">
        <v>125</v>
      </c>
      <c r="CF251" s="4">
        <v>44586</v>
      </c>
      <c r="CI251" s="3">
        <v>1</v>
      </c>
      <c r="CJ251" s="3">
        <v>1</v>
      </c>
      <c r="CK251" s="3">
        <v>21</v>
      </c>
      <c r="CL251" s="3" t="s">
        <v>87</v>
      </c>
    </row>
    <row r="252" spans="1:90" x14ac:dyDescent="0.2">
      <c r="A252" s="3" t="s">
        <v>72</v>
      </c>
      <c r="B252" s="3" t="s">
        <v>73</v>
      </c>
      <c r="C252" s="3" t="s">
        <v>74</v>
      </c>
      <c r="E252" s="3" t="str">
        <f>"GAB2007852"</f>
        <v>GAB2007852</v>
      </c>
      <c r="F252" s="4">
        <v>44582</v>
      </c>
      <c r="G252" s="3">
        <v>202207</v>
      </c>
      <c r="H252" s="3" t="s">
        <v>75</v>
      </c>
      <c r="I252" s="3" t="s">
        <v>76</v>
      </c>
      <c r="J252" s="3" t="s">
        <v>77</v>
      </c>
      <c r="K252" s="3" t="s">
        <v>78</v>
      </c>
      <c r="L252" s="3" t="s">
        <v>75</v>
      </c>
      <c r="M252" s="3" t="s">
        <v>76</v>
      </c>
      <c r="N252" s="3" t="s">
        <v>750</v>
      </c>
      <c r="O252" s="3" t="s">
        <v>112</v>
      </c>
      <c r="P252" s="3" t="str">
        <f>"CT071494                      "</f>
        <v xml:space="preserve">CT071494                      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0</v>
      </c>
      <c r="AG252" s="3">
        <v>0</v>
      </c>
      <c r="AH252" s="3">
        <v>0</v>
      </c>
      <c r="AI252" s="3">
        <v>0</v>
      </c>
      <c r="AJ252" s="3">
        <v>0</v>
      </c>
      <c r="AK252" s="3">
        <v>12.07</v>
      </c>
      <c r="AL252" s="3">
        <v>0</v>
      </c>
      <c r="AM252" s="3">
        <v>0</v>
      </c>
      <c r="AN252" s="3">
        <v>0</v>
      </c>
      <c r="AO252" s="3">
        <v>0</v>
      </c>
      <c r="AP252" s="3">
        <v>0</v>
      </c>
      <c r="AQ252" s="3">
        <v>0</v>
      </c>
      <c r="AR252" s="3">
        <v>0</v>
      </c>
      <c r="AS252" s="3">
        <v>0</v>
      </c>
      <c r="AT252" s="3">
        <v>0</v>
      </c>
      <c r="AU252" s="3">
        <v>0</v>
      </c>
      <c r="AV252" s="3">
        <v>0</v>
      </c>
      <c r="AW252" s="3">
        <v>0</v>
      </c>
      <c r="AX252" s="3">
        <v>0</v>
      </c>
      <c r="AY252" s="3">
        <v>0</v>
      </c>
      <c r="AZ252" s="3">
        <v>0</v>
      </c>
      <c r="BA252" s="3">
        <v>0</v>
      </c>
      <c r="BB252" s="3">
        <v>0</v>
      </c>
      <c r="BC252" s="3">
        <v>0</v>
      </c>
      <c r="BD252" s="3">
        <v>0</v>
      </c>
      <c r="BE252" s="3">
        <v>0</v>
      </c>
      <c r="BF252" s="3">
        <v>0</v>
      </c>
      <c r="BG252" s="3">
        <v>0</v>
      </c>
      <c r="BH252" s="3">
        <v>1</v>
      </c>
      <c r="BI252" s="3">
        <v>0.3</v>
      </c>
      <c r="BJ252" s="3">
        <v>2.8</v>
      </c>
      <c r="BK252" s="3">
        <v>3</v>
      </c>
      <c r="BL252" s="3">
        <v>46.08</v>
      </c>
      <c r="BM252" s="3">
        <v>6.91</v>
      </c>
      <c r="BN252" s="3">
        <v>52.99</v>
      </c>
      <c r="BO252" s="3">
        <v>52.99</v>
      </c>
      <c r="BQ252" s="3" t="s">
        <v>751</v>
      </c>
      <c r="BR252" s="3" t="s">
        <v>84</v>
      </c>
      <c r="BS252" s="4">
        <v>44585</v>
      </c>
      <c r="BT252" s="5">
        <v>0.61875000000000002</v>
      </c>
      <c r="BU252" s="3" t="s">
        <v>889</v>
      </c>
      <c r="BV252" s="3" t="s">
        <v>87</v>
      </c>
      <c r="BW252" s="3" t="s">
        <v>265</v>
      </c>
      <c r="BX252" s="3" t="s">
        <v>279</v>
      </c>
      <c r="BY252" s="3">
        <v>14083.44</v>
      </c>
      <c r="BZ252" s="3" t="s">
        <v>124</v>
      </c>
      <c r="CA252" s="3" t="s">
        <v>890</v>
      </c>
      <c r="CC252" s="3" t="s">
        <v>76</v>
      </c>
      <c r="CD252" s="3">
        <v>7550</v>
      </c>
      <c r="CE252" s="3" t="s">
        <v>137</v>
      </c>
      <c r="CF252" s="4">
        <v>44586</v>
      </c>
      <c r="CI252" s="3">
        <v>1</v>
      </c>
      <c r="CJ252" s="3">
        <v>1</v>
      </c>
      <c r="CK252" s="3">
        <v>22</v>
      </c>
      <c r="CL252" s="3" t="s">
        <v>87</v>
      </c>
    </row>
    <row r="253" spans="1:90" x14ac:dyDescent="0.2">
      <c r="A253" s="3" t="s">
        <v>72</v>
      </c>
      <c r="B253" s="3" t="s">
        <v>73</v>
      </c>
      <c r="C253" s="3" t="s">
        <v>74</v>
      </c>
      <c r="E253" s="3" t="str">
        <f>"GAB2007858"</f>
        <v>GAB2007858</v>
      </c>
      <c r="F253" s="4">
        <v>44582</v>
      </c>
      <c r="G253" s="3">
        <v>202207</v>
      </c>
      <c r="H253" s="3" t="s">
        <v>75</v>
      </c>
      <c r="I253" s="3" t="s">
        <v>76</v>
      </c>
      <c r="J253" s="3" t="s">
        <v>77</v>
      </c>
      <c r="K253" s="3" t="s">
        <v>78</v>
      </c>
      <c r="L253" s="3" t="s">
        <v>166</v>
      </c>
      <c r="M253" s="3" t="s">
        <v>167</v>
      </c>
      <c r="N253" s="3" t="s">
        <v>811</v>
      </c>
      <c r="O253" s="3" t="s">
        <v>112</v>
      </c>
      <c r="P253" s="3" t="str">
        <f>"CT071499                      "</f>
        <v xml:space="preserve">CT071499                      </v>
      </c>
      <c r="Q253" s="3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  <c r="AG253" s="3">
        <v>0</v>
      </c>
      <c r="AH253" s="3">
        <v>0</v>
      </c>
      <c r="AI253" s="3">
        <v>0</v>
      </c>
      <c r="AJ253" s="3">
        <v>0</v>
      </c>
      <c r="AK253" s="3">
        <v>27.04</v>
      </c>
      <c r="AL253" s="3">
        <v>0</v>
      </c>
      <c r="AM253" s="3">
        <v>0</v>
      </c>
      <c r="AN253" s="3">
        <v>0</v>
      </c>
      <c r="AO253" s="3">
        <v>0</v>
      </c>
      <c r="AP253" s="3">
        <v>0</v>
      </c>
      <c r="AQ253" s="3">
        <v>15</v>
      </c>
      <c r="AR253" s="3">
        <v>0</v>
      </c>
      <c r="AS253" s="3">
        <v>0</v>
      </c>
      <c r="AT253" s="3">
        <v>0</v>
      </c>
      <c r="AU253" s="3">
        <v>0</v>
      </c>
      <c r="AV253" s="3">
        <v>0</v>
      </c>
      <c r="AW253" s="3">
        <v>0</v>
      </c>
      <c r="AX253" s="3">
        <v>0</v>
      </c>
      <c r="AY253" s="3">
        <v>0</v>
      </c>
      <c r="AZ253" s="3">
        <v>0</v>
      </c>
      <c r="BA253" s="3">
        <v>0</v>
      </c>
      <c r="BB253" s="3">
        <v>0</v>
      </c>
      <c r="BC253" s="3">
        <v>0</v>
      </c>
      <c r="BD253" s="3">
        <v>0</v>
      </c>
      <c r="BE253" s="3">
        <v>0</v>
      </c>
      <c r="BF253" s="3">
        <v>0</v>
      </c>
      <c r="BG253" s="3">
        <v>0</v>
      </c>
      <c r="BH253" s="3">
        <v>1</v>
      </c>
      <c r="BI253" s="3">
        <v>0.2</v>
      </c>
      <c r="BJ253" s="3">
        <v>3.5</v>
      </c>
      <c r="BK253" s="3">
        <v>3.5</v>
      </c>
      <c r="BL253" s="3">
        <v>118.22</v>
      </c>
      <c r="BM253" s="3">
        <v>17.73</v>
      </c>
      <c r="BN253" s="3">
        <v>135.94999999999999</v>
      </c>
      <c r="BO253" s="3">
        <v>135.94999999999999</v>
      </c>
      <c r="BQ253" s="3" t="s">
        <v>169</v>
      </c>
      <c r="BR253" s="3" t="s">
        <v>84</v>
      </c>
      <c r="BS253" s="4">
        <v>44585</v>
      </c>
      <c r="BT253" s="5">
        <v>0.5756944444444444</v>
      </c>
      <c r="BU253" s="3" t="s">
        <v>812</v>
      </c>
      <c r="BV253" s="3" t="s">
        <v>87</v>
      </c>
      <c r="BW253" s="3" t="s">
        <v>278</v>
      </c>
      <c r="BX253" s="3" t="s">
        <v>688</v>
      </c>
      <c r="BY253" s="3">
        <v>17472</v>
      </c>
      <c r="BZ253" s="3" t="s">
        <v>114</v>
      </c>
      <c r="CA253" s="3" t="s">
        <v>813</v>
      </c>
      <c r="CC253" s="3" t="s">
        <v>167</v>
      </c>
      <c r="CD253" s="3">
        <v>1475</v>
      </c>
      <c r="CE253" s="3" t="s">
        <v>128</v>
      </c>
      <c r="CF253" s="4">
        <v>44585</v>
      </c>
      <c r="CI253" s="3">
        <v>1</v>
      </c>
      <c r="CJ253" s="3">
        <v>1</v>
      </c>
      <c r="CK253" s="3">
        <v>21</v>
      </c>
      <c r="CL253" s="3" t="s">
        <v>87</v>
      </c>
    </row>
    <row r="254" spans="1:90" x14ac:dyDescent="0.2">
      <c r="A254" s="3" t="s">
        <v>72</v>
      </c>
      <c r="B254" s="3" t="s">
        <v>73</v>
      </c>
      <c r="C254" s="3" t="s">
        <v>74</v>
      </c>
      <c r="E254" s="3" t="str">
        <f>"GAB2007856"</f>
        <v>GAB2007856</v>
      </c>
      <c r="F254" s="4">
        <v>44582</v>
      </c>
      <c r="G254" s="3">
        <v>202207</v>
      </c>
      <c r="H254" s="3" t="s">
        <v>75</v>
      </c>
      <c r="I254" s="3" t="s">
        <v>76</v>
      </c>
      <c r="J254" s="3" t="s">
        <v>77</v>
      </c>
      <c r="K254" s="3" t="s">
        <v>78</v>
      </c>
      <c r="L254" s="3" t="s">
        <v>194</v>
      </c>
      <c r="M254" s="3" t="s">
        <v>195</v>
      </c>
      <c r="N254" s="3" t="s">
        <v>196</v>
      </c>
      <c r="O254" s="3" t="s">
        <v>112</v>
      </c>
      <c r="P254" s="3" t="str">
        <f>"006652                        "</f>
        <v xml:space="preserve">006652                        </v>
      </c>
      <c r="Q254" s="3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0</v>
      </c>
      <c r="AF254" s="3">
        <v>0</v>
      </c>
      <c r="AG254" s="3">
        <v>0</v>
      </c>
      <c r="AH254" s="3">
        <v>0</v>
      </c>
      <c r="AI254" s="3">
        <v>0</v>
      </c>
      <c r="AJ254" s="3">
        <v>0</v>
      </c>
      <c r="AK254" s="3">
        <v>19.32</v>
      </c>
      <c r="AL254" s="3">
        <v>0</v>
      </c>
      <c r="AM254" s="3">
        <v>0</v>
      </c>
      <c r="AN254" s="3">
        <v>0</v>
      </c>
      <c r="AO254" s="3">
        <v>0</v>
      </c>
      <c r="AP254" s="3">
        <v>0</v>
      </c>
      <c r="AQ254" s="3">
        <v>0</v>
      </c>
      <c r="AR254" s="3">
        <v>0</v>
      </c>
      <c r="AS254" s="3">
        <v>0</v>
      </c>
      <c r="AT254" s="3">
        <v>0</v>
      </c>
      <c r="AU254" s="3">
        <v>0</v>
      </c>
      <c r="AV254" s="3">
        <v>0</v>
      </c>
      <c r="AW254" s="3">
        <v>0</v>
      </c>
      <c r="AX254" s="3">
        <v>0</v>
      </c>
      <c r="AY254" s="3">
        <v>0</v>
      </c>
      <c r="AZ254" s="3">
        <v>0</v>
      </c>
      <c r="BA254" s="3">
        <v>0</v>
      </c>
      <c r="BB254" s="3">
        <v>0</v>
      </c>
      <c r="BC254" s="3">
        <v>0</v>
      </c>
      <c r="BD254" s="3">
        <v>0</v>
      </c>
      <c r="BE254" s="3">
        <v>0</v>
      </c>
      <c r="BF254" s="3">
        <v>0</v>
      </c>
      <c r="BG254" s="3">
        <v>0</v>
      </c>
      <c r="BH254" s="3">
        <v>1</v>
      </c>
      <c r="BI254" s="3">
        <v>0.1</v>
      </c>
      <c r="BJ254" s="3">
        <v>2.2000000000000002</v>
      </c>
      <c r="BK254" s="3">
        <v>2.5</v>
      </c>
      <c r="BL254" s="3">
        <v>73.739999999999995</v>
      </c>
      <c r="BM254" s="3">
        <v>11.06</v>
      </c>
      <c r="BN254" s="3">
        <v>84.8</v>
      </c>
      <c r="BO254" s="3">
        <v>84.8</v>
      </c>
      <c r="BQ254" s="3" t="s">
        <v>197</v>
      </c>
      <c r="BR254" s="3" t="s">
        <v>84</v>
      </c>
      <c r="BS254" s="4">
        <v>44585</v>
      </c>
      <c r="BT254" s="5">
        <v>0.36180555555555555</v>
      </c>
      <c r="BU254" s="3" t="s">
        <v>891</v>
      </c>
      <c r="BV254" s="3" t="s">
        <v>103</v>
      </c>
      <c r="BY254" s="3">
        <v>11167.65</v>
      </c>
      <c r="BZ254" s="3" t="s">
        <v>124</v>
      </c>
      <c r="CA254" s="3" t="s">
        <v>490</v>
      </c>
      <c r="CC254" s="3" t="s">
        <v>195</v>
      </c>
      <c r="CD254" s="3">
        <v>2</v>
      </c>
      <c r="CE254" s="3" t="s">
        <v>125</v>
      </c>
      <c r="CF254" s="4">
        <v>44586</v>
      </c>
      <c r="CI254" s="3">
        <v>1</v>
      </c>
      <c r="CJ254" s="3">
        <v>1</v>
      </c>
      <c r="CK254" s="3">
        <v>21</v>
      </c>
      <c r="CL254" s="3" t="s">
        <v>87</v>
      </c>
    </row>
    <row r="255" spans="1:90" x14ac:dyDescent="0.2">
      <c r="A255" s="3" t="s">
        <v>72</v>
      </c>
      <c r="B255" s="3" t="s">
        <v>73</v>
      </c>
      <c r="C255" s="3" t="s">
        <v>74</v>
      </c>
      <c r="E255" s="3" t="str">
        <f>"GAB2007844"</f>
        <v>GAB2007844</v>
      </c>
      <c r="F255" s="4">
        <v>44582</v>
      </c>
      <c r="G255" s="3">
        <v>202207</v>
      </c>
      <c r="H255" s="3" t="s">
        <v>75</v>
      </c>
      <c r="I255" s="3" t="s">
        <v>76</v>
      </c>
      <c r="J255" s="3" t="s">
        <v>77</v>
      </c>
      <c r="K255" s="3" t="s">
        <v>78</v>
      </c>
      <c r="L255" s="3" t="s">
        <v>92</v>
      </c>
      <c r="M255" s="3" t="s">
        <v>93</v>
      </c>
      <c r="N255" s="3" t="s">
        <v>94</v>
      </c>
      <c r="O255" s="3" t="s">
        <v>82</v>
      </c>
      <c r="P255" s="3" t="str">
        <f>"CT071485                      "</f>
        <v xml:space="preserve">CT071485                      </v>
      </c>
      <c r="Q255" s="3">
        <v>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3">
        <v>0</v>
      </c>
      <c r="AF255" s="3">
        <v>0</v>
      </c>
      <c r="AG255" s="3">
        <v>0</v>
      </c>
      <c r="AH255" s="3">
        <v>0</v>
      </c>
      <c r="AI255" s="3">
        <v>0</v>
      </c>
      <c r="AJ255" s="3">
        <v>0</v>
      </c>
      <c r="AK255" s="3">
        <v>29.89</v>
      </c>
      <c r="AL255" s="3">
        <v>0</v>
      </c>
      <c r="AM255" s="3">
        <v>0</v>
      </c>
      <c r="AN255" s="3">
        <v>0</v>
      </c>
      <c r="AO255" s="3">
        <v>0</v>
      </c>
      <c r="AP255" s="3">
        <v>0</v>
      </c>
      <c r="AQ255" s="3">
        <v>0</v>
      </c>
      <c r="AR255" s="3">
        <v>0</v>
      </c>
      <c r="AS255" s="3">
        <v>0</v>
      </c>
      <c r="AT255" s="3">
        <v>0</v>
      </c>
      <c r="AU255" s="3">
        <v>0</v>
      </c>
      <c r="AV255" s="3">
        <v>0</v>
      </c>
      <c r="AW255" s="3">
        <v>0</v>
      </c>
      <c r="AX255" s="3">
        <v>0</v>
      </c>
      <c r="AY255" s="3">
        <v>0</v>
      </c>
      <c r="AZ255" s="3">
        <v>0</v>
      </c>
      <c r="BA255" s="3">
        <v>0</v>
      </c>
      <c r="BB255" s="3">
        <v>0</v>
      </c>
      <c r="BC255" s="3">
        <v>0</v>
      </c>
      <c r="BD255" s="3">
        <v>0</v>
      </c>
      <c r="BE255" s="3">
        <v>0</v>
      </c>
      <c r="BF255" s="3">
        <v>0</v>
      </c>
      <c r="BG255" s="3">
        <v>0</v>
      </c>
      <c r="BH255" s="3">
        <v>1</v>
      </c>
      <c r="BI255" s="3">
        <v>4.5999999999999996</v>
      </c>
      <c r="BJ255" s="3">
        <v>13.2</v>
      </c>
      <c r="BK255" s="3">
        <v>14</v>
      </c>
      <c r="BL255" s="3">
        <v>119.34</v>
      </c>
      <c r="BM255" s="3">
        <v>17.899999999999999</v>
      </c>
      <c r="BN255" s="3">
        <v>137.24</v>
      </c>
      <c r="BO255" s="3">
        <v>137.24</v>
      </c>
      <c r="BQ255" s="3" t="s">
        <v>95</v>
      </c>
      <c r="BR255" s="3" t="s">
        <v>84</v>
      </c>
      <c r="BS255" s="4">
        <v>44585</v>
      </c>
      <c r="BT255" s="5">
        <v>0.45833333333333331</v>
      </c>
      <c r="BU255" s="3" t="s">
        <v>149</v>
      </c>
      <c r="BV255" s="3" t="s">
        <v>103</v>
      </c>
      <c r="BY255" s="3">
        <v>65798.36</v>
      </c>
      <c r="CA255" s="3" t="s">
        <v>640</v>
      </c>
      <c r="CC255" s="3" t="s">
        <v>93</v>
      </c>
      <c r="CD255" s="3">
        <v>157</v>
      </c>
      <c r="CE255" s="3" t="s">
        <v>86</v>
      </c>
      <c r="CF255" s="4">
        <v>44587</v>
      </c>
      <c r="CI255" s="3">
        <v>2</v>
      </c>
      <c r="CJ255" s="3">
        <v>1</v>
      </c>
      <c r="CK255" s="3">
        <v>41</v>
      </c>
      <c r="CL255" s="3" t="s">
        <v>87</v>
      </c>
    </row>
    <row r="256" spans="1:90" x14ac:dyDescent="0.2">
      <c r="A256" s="3" t="s">
        <v>72</v>
      </c>
      <c r="B256" s="3" t="s">
        <v>73</v>
      </c>
      <c r="C256" s="3" t="s">
        <v>74</v>
      </c>
      <c r="E256" s="3" t="str">
        <f>"GAB2007864"</f>
        <v>GAB2007864</v>
      </c>
      <c r="F256" s="4">
        <v>44582</v>
      </c>
      <c r="G256" s="3">
        <v>202207</v>
      </c>
      <c r="H256" s="3" t="s">
        <v>75</v>
      </c>
      <c r="I256" s="3" t="s">
        <v>76</v>
      </c>
      <c r="J256" s="3" t="s">
        <v>77</v>
      </c>
      <c r="K256" s="3" t="s">
        <v>78</v>
      </c>
      <c r="L256" s="3" t="s">
        <v>194</v>
      </c>
      <c r="M256" s="3" t="s">
        <v>195</v>
      </c>
      <c r="N256" s="3" t="s">
        <v>892</v>
      </c>
      <c r="O256" s="3" t="s">
        <v>82</v>
      </c>
      <c r="P256" s="3" t="str">
        <f>"CT071501                      "</f>
        <v xml:space="preserve">CT071501                      </v>
      </c>
      <c r="Q256" s="3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3">
        <v>0</v>
      </c>
      <c r="AH256" s="3">
        <v>0</v>
      </c>
      <c r="AI256" s="3">
        <v>0</v>
      </c>
      <c r="AJ256" s="3">
        <v>0</v>
      </c>
      <c r="AK256" s="3">
        <v>29.89</v>
      </c>
      <c r="AL256" s="3">
        <v>0</v>
      </c>
      <c r="AM256" s="3">
        <v>0</v>
      </c>
      <c r="AN256" s="3">
        <v>0</v>
      </c>
      <c r="AO256" s="3">
        <v>0</v>
      </c>
      <c r="AP256" s="3">
        <v>0</v>
      </c>
      <c r="AQ256" s="3">
        <v>0</v>
      </c>
      <c r="AR256" s="3">
        <v>0</v>
      </c>
      <c r="AS256" s="3">
        <v>0</v>
      </c>
      <c r="AT256" s="3">
        <v>0</v>
      </c>
      <c r="AU256" s="3">
        <v>0</v>
      </c>
      <c r="AV256" s="3">
        <v>0</v>
      </c>
      <c r="AW256" s="3">
        <v>0</v>
      </c>
      <c r="AX256" s="3">
        <v>0</v>
      </c>
      <c r="AY256" s="3">
        <v>0</v>
      </c>
      <c r="AZ256" s="3">
        <v>0</v>
      </c>
      <c r="BA256" s="3">
        <v>0</v>
      </c>
      <c r="BB256" s="3">
        <v>0</v>
      </c>
      <c r="BC256" s="3">
        <v>0</v>
      </c>
      <c r="BD256" s="3">
        <v>0</v>
      </c>
      <c r="BE256" s="3">
        <v>0</v>
      </c>
      <c r="BF256" s="3">
        <v>0</v>
      </c>
      <c r="BG256" s="3">
        <v>0</v>
      </c>
      <c r="BH256" s="3">
        <v>1</v>
      </c>
      <c r="BI256" s="3">
        <v>0.4</v>
      </c>
      <c r="BJ256" s="3">
        <v>2.7</v>
      </c>
      <c r="BK256" s="3">
        <v>3</v>
      </c>
      <c r="BL256" s="3">
        <v>119.34</v>
      </c>
      <c r="BM256" s="3">
        <v>17.899999999999999</v>
      </c>
      <c r="BN256" s="3">
        <v>137.24</v>
      </c>
      <c r="BO256" s="3">
        <v>137.24</v>
      </c>
      <c r="BQ256" s="3" t="s">
        <v>893</v>
      </c>
      <c r="BR256" s="3" t="s">
        <v>84</v>
      </c>
      <c r="BS256" s="4">
        <v>44586</v>
      </c>
      <c r="BT256" s="5">
        <v>0.61388888888888882</v>
      </c>
      <c r="BU256" s="3" t="s">
        <v>894</v>
      </c>
      <c r="BV256" s="3" t="s">
        <v>103</v>
      </c>
      <c r="BY256" s="3">
        <v>13454.28</v>
      </c>
      <c r="CA256" s="3" t="s">
        <v>895</v>
      </c>
      <c r="CC256" s="3" t="s">
        <v>195</v>
      </c>
      <c r="CD256" s="3">
        <v>35</v>
      </c>
      <c r="CE256" s="3" t="s">
        <v>86</v>
      </c>
      <c r="CF256" s="4">
        <v>44588</v>
      </c>
      <c r="CI256" s="3">
        <v>2</v>
      </c>
      <c r="CJ256" s="3">
        <v>2</v>
      </c>
      <c r="CK256" s="3">
        <v>41</v>
      </c>
      <c r="CL256" s="3" t="s">
        <v>87</v>
      </c>
    </row>
    <row r="257" spans="1:90" x14ac:dyDescent="0.2">
      <c r="A257" s="3" t="s">
        <v>72</v>
      </c>
      <c r="B257" s="3" t="s">
        <v>73</v>
      </c>
      <c r="C257" s="3" t="s">
        <v>74</v>
      </c>
      <c r="E257" s="3" t="str">
        <f>"GAB2007862"</f>
        <v>GAB2007862</v>
      </c>
      <c r="F257" s="4">
        <v>44582</v>
      </c>
      <c r="G257" s="3">
        <v>202207</v>
      </c>
      <c r="H257" s="3" t="s">
        <v>75</v>
      </c>
      <c r="I257" s="3" t="s">
        <v>76</v>
      </c>
      <c r="J257" s="3" t="s">
        <v>77</v>
      </c>
      <c r="K257" s="3" t="s">
        <v>78</v>
      </c>
      <c r="L257" s="3" t="s">
        <v>413</v>
      </c>
      <c r="M257" s="3" t="s">
        <v>414</v>
      </c>
      <c r="N257" s="3" t="s">
        <v>896</v>
      </c>
      <c r="O257" s="3" t="s">
        <v>82</v>
      </c>
      <c r="P257" s="3" t="str">
        <f>"006680                        "</f>
        <v xml:space="preserve">006680                        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3">
        <v>0</v>
      </c>
      <c r="AH257" s="3">
        <v>0</v>
      </c>
      <c r="AI257" s="3">
        <v>0</v>
      </c>
      <c r="AJ257" s="3">
        <v>0</v>
      </c>
      <c r="AK257" s="3">
        <v>33.01</v>
      </c>
      <c r="AL257" s="3">
        <v>0</v>
      </c>
      <c r="AM257" s="3">
        <v>0</v>
      </c>
      <c r="AN257" s="3">
        <v>0</v>
      </c>
      <c r="AO257" s="3">
        <v>0</v>
      </c>
      <c r="AP257" s="3">
        <v>0</v>
      </c>
      <c r="AQ257" s="3">
        <v>0</v>
      </c>
      <c r="AR257" s="3">
        <v>0</v>
      </c>
      <c r="AS257" s="3">
        <v>0</v>
      </c>
      <c r="AT257" s="3">
        <v>0</v>
      </c>
      <c r="AU257" s="3">
        <v>0</v>
      </c>
      <c r="AV257" s="3">
        <v>0</v>
      </c>
      <c r="AW257" s="3">
        <v>0</v>
      </c>
      <c r="AX257" s="3">
        <v>0</v>
      </c>
      <c r="AY257" s="3">
        <v>0</v>
      </c>
      <c r="AZ257" s="3">
        <v>0</v>
      </c>
      <c r="BA257" s="3">
        <v>0</v>
      </c>
      <c r="BB257" s="3">
        <v>0</v>
      </c>
      <c r="BC257" s="3">
        <v>0</v>
      </c>
      <c r="BD257" s="3">
        <v>0</v>
      </c>
      <c r="BE257" s="3">
        <v>0</v>
      </c>
      <c r="BF257" s="3">
        <v>0</v>
      </c>
      <c r="BG257" s="3">
        <v>0</v>
      </c>
      <c r="BH257" s="3">
        <v>1</v>
      </c>
      <c r="BI257" s="3">
        <v>2.2999999999999998</v>
      </c>
      <c r="BJ257" s="3">
        <v>6.3</v>
      </c>
      <c r="BK257" s="3">
        <v>7</v>
      </c>
      <c r="BL257" s="3">
        <v>131.25</v>
      </c>
      <c r="BM257" s="3">
        <v>19.690000000000001</v>
      </c>
      <c r="BN257" s="3">
        <v>150.94</v>
      </c>
      <c r="BO257" s="3">
        <v>150.94</v>
      </c>
      <c r="BQ257" s="3" t="s">
        <v>897</v>
      </c>
      <c r="BR257" s="3" t="s">
        <v>84</v>
      </c>
      <c r="BS257" s="4">
        <v>44585</v>
      </c>
      <c r="BT257" s="5">
        <v>0.58888888888888891</v>
      </c>
      <c r="BU257" s="3" t="s">
        <v>898</v>
      </c>
      <c r="BV257" s="3" t="s">
        <v>103</v>
      </c>
      <c r="BY257" s="3">
        <v>31346.62</v>
      </c>
      <c r="CA257" s="3" t="s">
        <v>418</v>
      </c>
      <c r="CC257" s="3" t="s">
        <v>414</v>
      </c>
      <c r="CD257" s="3">
        <v>7130</v>
      </c>
      <c r="CE257" s="3" t="s">
        <v>86</v>
      </c>
      <c r="CF257" s="4">
        <v>44586</v>
      </c>
      <c r="CI257" s="3">
        <v>0</v>
      </c>
      <c r="CJ257" s="3">
        <v>0</v>
      </c>
      <c r="CK257" s="3">
        <v>44</v>
      </c>
      <c r="CL257" s="3" t="s">
        <v>87</v>
      </c>
    </row>
    <row r="258" spans="1:90" x14ac:dyDescent="0.2">
      <c r="A258" s="3" t="s">
        <v>72</v>
      </c>
      <c r="B258" s="3" t="s">
        <v>73</v>
      </c>
      <c r="C258" s="3" t="s">
        <v>74</v>
      </c>
      <c r="E258" s="3" t="str">
        <f>"GAB2007866"</f>
        <v>GAB2007866</v>
      </c>
      <c r="F258" s="4">
        <v>44582</v>
      </c>
      <c r="G258" s="3">
        <v>202207</v>
      </c>
      <c r="H258" s="3" t="s">
        <v>75</v>
      </c>
      <c r="I258" s="3" t="s">
        <v>76</v>
      </c>
      <c r="J258" s="3" t="s">
        <v>77</v>
      </c>
      <c r="K258" s="3" t="s">
        <v>78</v>
      </c>
      <c r="L258" s="3" t="s">
        <v>298</v>
      </c>
      <c r="M258" s="3" t="s">
        <v>298</v>
      </c>
      <c r="N258" s="3" t="s">
        <v>899</v>
      </c>
      <c r="O258" s="3" t="s">
        <v>82</v>
      </c>
      <c r="P258" s="3" t="str">
        <f>"006265                        "</f>
        <v xml:space="preserve">006265                        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0</v>
      </c>
      <c r="AF258" s="3">
        <v>0</v>
      </c>
      <c r="AG258" s="3">
        <v>0</v>
      </c>
      <c r="AH258" s="3">
        <v>0</v>
      </c>
      <c r="AI258" s="3">
        <v>0</v>
      </c>
      <c r="AJ258" s="3">
        <v>0</v>
      </c>
      <c r="AK258" s="3">
        <v>47.62</v>
      </c>
      <c r="AL258" s="3">
        <v>0</v>
      </c>
      <c r="AM258" s="3">
        <v>0</v>
      </c>
      <c r="AN258" s="3">
        <v>0</v>
      </c>
      <c r="AO258" s="3">
        <v>0</v>
      </c>
      <c r="AP258" s="3">
        <v>0</v>
      </c>
      <c r="AQ258" s="3">
        <v>0</v>
      </c>
      <c r="AR258" s="3">
        <v>0</v>
      </c>
      <c r="AS258" s="3">
        <v>0</v>
      </c>
      <c r="AT258" s="3">
        <v>0</v>
      </c>
      <c r="AU258" s="3">
        <v>0</v>
      </c>
      <c r="AV258" s="3">
        <v>0</v>
      </c>
      <c r="AW258" s="3">
        <v>0</v>
      </c>
      <c r="AX258" s="3">
        <v>0</v>
      </c>
      <c r="AY258" s="3">
        <v>0</v>
      </c>
      <c r="AZ258" s="3">
        <v>0</v>
      </c>
      <c r="BA258" s="3">
        <v>0</v>
      </c>
      <c r="BB258" s="3">
        <v>0</v>
      </c>
      <c r="BC258" s="3">
        <v>0</v>
      </c>
      <c r="BD258" s="3">
        <v>0</v>
      </c>
      <c r="BE258" s="3">
        <v>0</v>
      </c>
      <c r="BF258" s="3">
        <v>0</v>
      </c>
      <c r="BG258" s="3">
        <v>0</v>
      </c>
      <c r="BH258" s="3">
        <v>2</v>
      </c>
      <c r="BI258" s="3">
        <v>11.2</v>
      </c>
      <c r="BJ258" s="3">
        <v>32</v>
      </c>
      <c r="BK258" s="3">
        <v>32</v>
      </c>
      <c r="BL258" s="3">
        <v>187</v>
      </c>
      <c r="BM258" s="3">
        <v>28.05</v>
      </c>
      <c r="BN258" s="3">
        <v>215.05</v>
      </c>
      <c r="BO258" s="3">
        <v>215.05</v>
      </c>
      <c r="BQ258" s="3" t="s">
        <v>900</v>
      </c>
      <c r="BR258" s="3" t="s">
        <v>84</v>
      </c>
      <c r="BS258" s="4">
        <v>44585</v>
      </c>
      <c r="BT258" s="5">
        <v>0.50277777777777777</v>
      </c>
      <c r="BU258" s="3" t="s">
        <v>901</v>
      </c>
      <c r="BV258" s="3" t="s">
        <v>103</v>
      </c>
      <c r="BY258" s="3">
        <v>159777.67000000001</v>
      </c>
      <c r="CA258" s="3" t="s">
        <v>902</v>
      </c>
      <c r="CC258" s="3" t="s">
        <v>298</v>
      </c>
      <c r="CD258" s="3">
        <v>7646</v>
      </c>
      <c r="CE258" s="3" t="s">
        <v>86</v>
      </c>
      <c r="CF258" s="4">
        <v>44586</v>
      </c>
      <c r="CI258" s="3">
        <v>0</v>
      </c>
      <c r="CJ258" s="3">
        <v>0</v>
      </c>
      <c r="CK258" s="3">
        <v>44</v>
      </c>
      <c r="CL258" s="3" t="s">
        <v>87</v>
      </c>
    </row>
    <row r="259" spans="1:90" x14ac:dyDescent="0.2">
      <c r="A259" s="3" t="s">
        <v>72</v>
      </c>
      <c r="B259" s="3" t="s">
        <v>73</v>
      </c>
      <c r="C259" s="3" t="s">
        <v>74</v>
      </c>
      <c r="E259" s="3" t="str">
        <f>"GAB2007865"</f>
        <v>GAB2007865</v>
      </c>
      <c r="F259" s="4">
        <v>44582</v>
      </c>
      <c r="G259" s="3">
        <v>202207</v>
      </c>
      <c r="H259" s="3" t="s">
        <v>75</v>
      </c>
      <c r="I259" s="3" t="s">
        <v>76</v>
      </c>
      <c r="J259" s="3" t="s">
        <v>77</v>
      </c>
      <c r="K259" s="3" t="s">
        <v>78</v>
      </c>
      <c r="L259" s="3" t="s">
        <v>120</v>
      </c>
      <c r="M259" s="3" t="s">
        <v>121</v>
      </c>
      <c r="N259" s="3" t="s">
        <v>487</v>
      </c>
      <c r="O259" s="3" t="s">
        <v>82</v>
      </c>
      <c r="P259" s="3" t="str">
        <f>"006518                        "</f>
        <v xml:space="preserve">006518                        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3">
        <v>0</v>
      </c>
      <c r="AH259" s="3">
        <v>0</v>
      </c>
      <c r="AI259" s="3">
        <v>0</v>
      </c>
      <c r="AJ259" s="3">
        <v>0</v>
      </c>
      <c r="AK259" s="3">
        <v>29.89</v>
      </c>
      <c r="AL259" s="3">
        <v>0</v>
      </c>
      <c r="AM259" s="3">
        <v>0</v>
      </c>
      <c r="AN259" s="3">
        <v>0</v>
      </c>
      <c r="AO259" s="3">
        <v>0</v>
      </c>
      <c r="AP259" s="3">
        <v>0</v>
      </c>
      <c r="AQ259" s="3">
        <v>0</v>
      </c>
      <c r="AR259" s="3">
        <v>0</v>
      </c>
      <c r="AS259" s="3">
        <v>0</v>
      </c>
      <c r="AT259" s="3">
        <v>0</v>
      </c>
      <c r="AU259" s="3">
        <v>0</v>
      </c>
      <c r="AV259" s="3">
        <v>0</v>
      </c>
      <c r="AW259" s="3">
        <v>0</v>
      </c>
      <c r="AX259" s="3">
        <v>0</v>
      </c>
      <c r="AY259" s="3">
        <v>0</v>
      </c>
      <c r="AZ259" s="3">
        <v>0</v>
      </c>
      <c r="BA259" s="3">
        <v>0</v>
      </c>
      <c r="BB259" s="3">
        <v>0</v>
      </c>
      <c r="BC259" s="3">
        <v>0</v>
      </c>
      <c r="BD259" s="3">
        <v>0</v>
      </c>
      <c r="BE259" s="3">
        <v>0</v>
      </c>
      <c r="BF259" s="3">
        <v>0</v>
      </c>
      <c r="BG259" s="3">
        <v>0</v>
      </c>
      <c r="BH259" s="3">
        <v>1</v>
      </c>
      <c r="BI259" s="3">
        <v>0.1</v>
      </c>
      <c r="BJ259" s="3">
        <v>2.6</v>
      </c>
      <c r="BK259" s="3">
        <v>3</v>
      </c>
      <c r="BL259" s="3">
        <v>119.34</v>
      </c>
      <c r="BM259" s="3">
        <v>17.899999999999999</v>
      </c>
      <c r="BN259" s="3">
        <v>137.24</v>
      </c>
      <c r="BO259" s="3">
        <v>137.24</v>
      </c>
      <c r="BQ259" s="3" t="s">
        <v>488</v>
      </c>
      <c r="BR259" s="3" t="s">
        <v>84</v>
      </c>
      <c r="BS259" s="4">
        <v>44585</v>
      </c>
      <c r="BT259" s="5">
        <v>0.42499999999999999</v>
      </c>
      <c r="BU259" s="3" t="s">
        <v>903</v>
      </c>
      <c r="BV259" s="3" t="s">
        <v>103</v>
      </c>
      <c r="BY259" s="3">
        <v>13110.06</v>
      </c>
      <c r="CC259" s="3" t="s">
        <v>121</v>
      </c>
      <c r="CD259" s="3">
        <v>6529</v>
      </c>
      <c r="CE259" s="3" t="s">
        <v>86</v>
      </c>
      <c r="CF259" s="4">
        <v>44586</v>
      </c>
      <c r="CI259" s="3">
        <v>1</v>
      </c>
      <c r="CJ259" s="3">
        <v>1</v>
      </c>
      <c r="CK259" s="3">
        <v>41</v>
      </c>
      <c r="CL259" s="3" t="s">
        <v>87</v>
      </c>
    </row>
    <row r="260" spans="1:90" x14ac:dyDescent="0.2">
      <c r="A260" s="3" t="s">
        <v>72</v>
      </c>
      <c r="B260" s="3" t="s">
        <v>73</v>
      </c>
      <c r="C260" s="3" t="s">
        <v>74</v>
      </c>
      <c r="E260" s="3" t="str">
        <f>"GAB2007872"</f>
        <v>GAB2007872</v>
      </c>
      <c r="F260" s="4">
        <v>44585</v>
      </c>
      <c r="G260" s="3">
        <v>202207</v>
      </c>
      <c r="H260" s="3" t="s">
        <v>75</v>
      </c>
      <c r="I260" s="3" t="s">
        <v>76</v>
      </c>
      <c r="J260" s="3" t="s">
        <v>77</v>
      </c>
      <c r="K260" s="3" t="s">
        <v>78</v>
      </c>
      <c r="L260" s="3" t="s">
        <v>75</v>
      </c>
      <c r="M260" s="3" t="s">
        <v>76</v>
      </c>
      <c r="N260" s="3" t="s">
        <v>904</v>
      </c>
      <c r="O260" s="3" t="s">
        <v>112</v>
      </c>
      <c r="P260" s="3" t="str">
        <f>"CT071510                      "</f>
        <v xml:space="preserve">CT071510                      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0</v>
      </c>
      <c r="AG260" s="3">
        <v>0</v>
      </c>
      <c r="AH260" s="3">
        <v>0</v>
      </c>
      <c r="AI260" s="3">
        <v>0</v>
      </c>
      <c r="AJ260" s="3">
        <v>0</v>
      </c>
      <c r="AK260" s="3">
        <v>12.07</v>
      </c>
      <c r="AL260" s="3">
        <v>0</v>
      </c>
      <c r="AM260" s="3">
        <v>0</v>
      </c>
      <c r="AN260" s="3">
        <v>0</v>
      </c>
      <c r="AO260" s="3">
        <v>0</v>
      </c>
      <c r="AP260" s="3">
        <v>0</v>
      </c>
      <c r="AQ260" s="3">
        <v>0</v>
      </c>
      <c r="AR260" s="3">
        <v>0</v>
      </c>
      <c r="AS260" s="3">
        <v>0</v>
      </c>
      <c r="AT260" s="3">
        <v>0</v>
      </c>
      <c r="AU260" s="3">
        <v>0</v>
      </c>
      <c r="AV260" s="3">
        <v>0</v>
      </c>
      <c r="AW260" s="3">
        <v>0</v>
      </c>
      <c r="AX260" s="3">
        <v>0</v>
      </c>
      <c r="AY260" s="3">
        <v>0</v>
      </c>
      <c r="AZ260" s="3">
        <v>0</v>
      </c>
      <c r="BA260" s="3">
        <v>0</v>
      </c>
      <c r="BB260" s="3">
        <v>0</v>
      </c>
      <c r="BC260" s="3">
        <v>0</v>
      </c>
      <c r="BD260" s="3">
        <v>0</v>
      </c>
      <c r="BE260" s="3">
        <v>0</v>
      </c>
      <c r="BF260" s="3">
        <v>0</v>
      </c>
      <c r="BG260" s="3">
        <v>0</v>
      </c>
      <c r="BH260" s="3">
        <v>1</v>
      </c>
      <c r="BI260" s="3">
        <v>0.3</v>
      </c>
      <c r="BJ260" s="3">
        <v>3.3</v>
      </c>
      <c r="BK260" s="3">
        <v>3.5</v>
      </c>
      <c r="BL260" s="3">
        <v>46.08</v>
      </c>
      <c r="BM260" s="3">
        <v>6.91</v>
      </c>
      <c r="BN260" s="3">
        <v>52.99</v>
      </c>
      <c r="BO260" s="3">
        <v>52.99</v>
      </c>
      <c r="BQ260" s="3" t="s">
        <v>905</v>
      </c>
      <c r="BR260" s="3" t="s">
        <v>84</v>
      </c>
      <c r="BS260" s="4">
        <v>44587</v>
      </c>
      <c r="BT260" s="5">
        <v>0.3576388888888889</v>
      </c>
      <c r="BU260" s="3" t="s">
        <v>906</v>
      </c>
      <c r="BV260" s="3" t="s">
        <v>87</v>
      </c>
      <c r="BW260" s="3" t="s">
        <v>278</v>
      </c>
      <c r="BX260" s="3" t="s">
        <v>279</v>
      </c>
      <c r="BY260" s="3">
        <v>16347.06</v>
      </c>
      <c r="BZ260" s="3" t="s">
        <v>124</v>
      </c>
      <c r="CA260" s="3" t="s">
        <v>907</v>
      </c>
      <c r="CC260" s="3" t="s">
        <v>76</v>
      </c>
      <c r="CD260" s="3">
        <v>7530</v>
      </c>
      <c r="CE260" s="3" t="s">
        <v>193</v>
      </c>
      <c r="CF260" s="4">
        <v>44588</v>
      </c>
      <c r="CI260" s="3">
        <v>1</v>
      </c>
      <c r="CJ260" s="3">
        <v>2</v>
      </c>
      <c r="CK260" s="3">
        <v>22</v>
      </c>
      <c r="CL260" s="3" t="s">
        <v>87</v>
      </c>
    </row>
    <row r="261" spans="1:90" x14ac:dyDescent="0.2">
      <c r="A261" s="3" t="s">
        <v>72</v>
      </c>
      <c r="B261" s="3" t="s">
        <v>73</v>
      </c>
      <c r="C261" s="3" t="s">
        <v>74</v>
      </c>
      <c r="E261" s="3" t="str">
        <f>"GAB2007873"</f>
        <v>GAB2007873</v>
      </c>
      <c r="F261" s="4">
        <v>44585</v>
      </c>
      <c r="G261" s="3">
        <v>202207</v>
      </c>
      <c r="H261" s="3" t="s">
        <v>75</v>
      </c>
      <c r="I261" s="3" t="s">
        <v>76</v>
      </c>
      <c r="J261" s="3" t="s">
        <v>77</v>
      </c>
      <c r="K261" s="3" t="s">
        <v>78</v>
      </c>
      <c r="L261" s="3" t="s">
        <v>75</v>
      </c>
      <c r="M261" s="3" t="s">
        <v>76</v>
      </c>
      <c r="N261" s="3" t="s">
        <v>518</v>
      </c>
      <c r="O261" s="3" t="s">
        <v>112</v>
      </c>
      <c r="P261" s="3" t="str">
        <f>"CT071511                      "</f>
        <v xml:space="preserve">CT071511                      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0</v>
      </c>
      <c r="AG261" s="3">
        <v>0</v>
      </c>
      <c r="AH261" s="3">
        <v>0</v>
      </c>
      <c r="AI261" s="3">
        <v>0</v>
      </c>
      <c r="AJ261" s="3">
        <v>0</v>
      </c>
      <c r="AK261" s="3">
        <v>12.07</v>
      </c>
      <c r="AL261" s="3">
        <v>0</v>
      </c>
      <c r="AM261" s="3">
        <v>0</v>
      </c>
      <c r="AN261" s="3">
        <v>0</v>
      </c>
      <c r="AO261" s="3">
        <v>0</v>
      </c>
      <c r="AP261" s="3">
        <v>0</v>
      </c>
      <c r="AQ261" s="3">
        <v>0</v>
      </c>
      <c r="AR261" s="3">
        <v>0</v>
      </c>
      <c r="AS261" s="3">
        <v>0</v>
      </c>
      <c r="AT261" s="3">
        <v>0</v>
      </c>
      <c r="AU261" s="3">
        <v>0</v>
      </c>
      <c r="AV261" s="3">
        <v>0</v>
      </c>
      <c r="AW261" s="3">
        <v>0</v>
      </c>
      <c r="AX261" s="3">
        <v>0</v>
      </c>
      <c r="AY261" s="3">
        <v>0</v>
      </c>
      <c r="AZ261" s="3">
        <v>0</v>
      </c>
      <c r="BA261" s="3">
        <v>0</v>
      </c>
      <c r="BB261" s="3">
        <v>0</v>
      </c>
      <c r="BC261" s="3">
        <v>0</v>
      </c>
      <c r="BD261" s="3">
        <v>0</v>
      </c>
      <c r="BE261" s="3">
        <v>0</v>
      </c>
      <c r="BF261" s="3">
        <v>0</v>
      </c>
      <c r="BG261" s="3">
        <v>0</v>
      </c>
      <c r="BH261" s="3">
        <v>1</v>
      </c>
      <c r="BI261" s="3">
        <v>0.2</v>
      </c>
      <c r="BJ261" s="3">
        <v>2.6</v>
      </c>
      <c r="BK261" s="3">
        <v>3</v>
      </c>
      <c r="BL261" s="3">
        <v>46.08</v>
      </c>
      <c r="BM261" s="3">
        <v>6.91</v>
      </c>
      <c r="BN261" s="3">
        <v>52.99</v>
      </c>
      <c r="BO261" s="3">
        <v>52.99</v>
      </c>
      <c r="BQ261" s="3" t="s">
        <v>519</v>
      </c>
      <c r="BR261" s="3" t="s">
        <v>84</v>
      </c>
      <c r="BS261" s="4">
        <v>44586</v>
      </c>
      <c r="BT261" s="5">
        <v>0.3756944444444445</v>
      </c>
      <c r="BU261" s="3" t="s">
        <v>908</v>
      </c>
      <c r="BV261" s="3" t="s">
        <v>103</v>
      </c>
      <c r="BY261" s="3">
        <v>13142.25</v>
      </c>
      <c r="BZ261" s="3" t="s">
        <v>124</v>
      </c>
      <c r="CA261" s="3" t="s">
        <v>469</v>
      </c>
      <c r="CC261" s="3" t="s">
        <v>76</v>
      </c>
      <c r="CD261" s="3">
        <v>7975</v>
      </c>
      <c r="CE261" s="3" t="s">
        <v>128</v>
      </c>
      <c r="CF261" s="4">
        <v>44587</v>
      </c>
      <c r="CI261" s="3">
        <v>1</v>
      </c>
      <c r="CJ261" s="3">
        <v>1</v>
      </c>
      <c r="CK261" s="3">
        <v>22</v>
      </c>
      <c r="CL261" s="3" t="s">
        <v>87</v>
      </c>
    </row>
    <row r="262" spans="1:90" x14ac:dyDescent="0.2">
      <c r="A262" s="3" t="s">
        <v>72</v>
      </c>
      <c r="B262" s="3" t="s">
        <v>73</v>
      </c>
      <c r="C262" s="3" t="s">
        <v>74</v>
      </c>
      <c r="E262" s="3" t="str">
        <f>"009940857717"</f>
        <v>009940857717</v>
      </c>
      <c r="F262" s="4">
        <v>44585</v>
      </c>
      <c r="G262" s="3">
        <v>202207</v>
      </c>
      <c r="H262" s="3" t="s">
        <v>92</v>
      </c>
      <c r="I262" s="3" t="s">
        <v>93</v>
      </c>
      <c r="J262" s="3" t="s">
        <v>143</v>
      </c>
      <c r="K262" s="3" t="s">
        <v>78</v>
      </c>
      <c r="L262" s="3" t="s">
        <v>75</v>
      </c>
      <c r="M262" s="3" t="s">
        <v>76</v>
      </c>
      <c r="N262" s="3" t="s">
        <v>144</v>
      </c>
      <c r="O262" s="3" t="s">
        <v>112</v>
      </c>
      <c r="P262" s="3" t="str">
        <f>"NO REF                        "</f>
        <v xml:space="preserve">NO REF                        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0</v>
      </c>
      <c r="AG262" s="3">
        <v>0</v>
      </c>
      <c r="AH262" s="3">
        <v>0</v>
      </c>
      <c r="AI262" s="3">
        <v>0</v>
      </c>
      <c r="AJ262" s="3">
        <v>0</v>
      </c>
      <c r="AK262" s="3">
        <v>15.46</v>
      </c>
      <c r="AL262" s="3">
        <v>0</v>
      </c>
      <c r="AM262" s="3">
        <v>0</v>
      </c>
      <c r="AN262" s="3">
        <v>0</v>
      </c>
      <c r="AO262" s="3">
        <v>0</v>
      </c>
      <c r="AP262" s="3">
        <v>0</v>
      </c>
      <c r="AQ262" s="3">
        <v>0</v>
      </c>
      <c r="AR262" s="3">
        <v>0</v>
      </c>
      <c r="AS262" s="3">
        <v>0</v>
      </c>
      <c r="AT262" s="3">
        <v>0</v>
      </c>
      <c r="AU262" s="3">
        <v>0</v>
      </c>
      <c r="AV262" s="3">
        <v>0</v>
      </c>
      <c r="AW262" s="3">
        <v>0</v>
      </c>
      <c r="AX262" s="3">
        <v>0</v>
      </c>
      <c r="AY262" s="3">
        <v>0</v>
      </c>
      <c r="AZ262" s="3">
        <v>0</v>
      </c>
      <c r="BA262" s="3">
        <v>0</v>
      </c>
      <c r="BB262" s="3">
        <v>0</v>
      </c>
      <c r="BC262" s="3">
        <v>0</v>
      </c>
      <c r="BD262" s="3">
        <v>0</v>
      </c>
      <c r="BE262" s="3">
        <v>0</v>
      </c>
      <c r="BF262" s="3">
        <v>0</v>
      </c>
      <c r="BG262" s="3">
        <v>0</v>
      </c>
      <c r="BH262" s="3">
        <v>1</v>
      </c>
      <c r="BI262" s="3">
        <v>1</v>
      </c>
      <c r="BJ262" s="3">
        <v>0.2</v>
      </c>
      <c r="BK262" s="3">
        <v>1</v>
      </c>
      <c r="BL262" s="3">
        <v>59</v>
      </c>
      <c r="BM262" s="3">
        <v>8.85</v>
      </c>
      <c r="BN262" s="3">
        <v>67.849999999999994</v>
      </c>
      <c r="BO262" s="3">
        <v>67.849999999999994</v>
      </c>
      <c r="BQ262" s="3" t="s">
        <v>909</v>
      </c>
      <c r="BR262" s="3" t="s">
        <v>157</v>
      </c>
      <c r="BS262" s="4">
        <v>44588</v>
      </c>
      <c r="BT262" s="5">
        <v>0.41180555555555554</v>
      </c>
      <c r="BU262" s="3" t="s">
        <v>158</v>
      </c>
      <c r="BV262" s="3" t="s">
        <v>87</v>
      </c>
      <c r="BW262" s="3" t="s">
        <v>265</v>
      </c>
      <c r="BX262" s="3" t="s">
        <v>279</v>
      </c>
      <c r="BY262" s="3">
        <v>1200</v>
      </c>
      <c r="BZ262" s="3" t="s">
        <v>124</v>
      </c>
      <c r="CA262" s="3" t="s">
        <v>159</v>
      </c>
      <c r="CC262" s="3" t="s">
        <v>76</v>
      </c>
      <c r="CD262" s="3">
        <v>7460</v>
      </c>
      <c r="CE262" s="3" t="s">
        <v>86</v>
      </c>
      <c r="CF262" s="4">
        <v>44589</v>
      </c>
      <c r="CI262" s="3">
        <v>1</v>
      </c>
      <c r="CJ262" s="3">
        <v>3</v>
      </c>
      <c r="CK262" s="3">
        <v>21</v>
      </c>
      <c r="CL262" s="3" t="s">
        <v>87</v>
      </c>
    </row>
    <row r="263" spans="1:90" x14ac:dyDescent="0.2">
      <c r="A263" s="3" t="s">
        <v>72</v>
      </c>
      <c r="B263" s="3" t="s">
        <v>73</v>
      </c>
      <c r="C263" s="3" t="s">
        <v>74</v>
      </c>
      <c r="E263" s="3" t="str">
        <f>"GAB2007887"</f>
        <v>GAB2007887</v>
      </c>
      <c r="F263" s="4">
        <v>44585</v>
      </c>
      <c r="G263" s="3">
        <v>202207</v>
      </c>
      <c r="H263" s="3" t="s">
        <v>75</v>
      </c>
      <c r="I263" s="3" t="s">
        <v>76</v>
      </c>
      <c r="J263" s="3" t="s">
        <v>77</v>
      </c>
      <c r="K263" s="3" t="s">
        <v>78</v>
      </c>
      <c r="L263" s="3" t="s">
        <v>92</v>
      </c>
      <c r="M263" s="3" t="s">
        <v>93</v>
      </c>
      <c r="N263" s="3" t="s">
        <v>910</v>
      </c>
      <c r="O263" s="3" t="s">
        <v>112</v>
      </c>
      <c r="P263" s="3" t="str">
        <f>"006701                        "</f>
        <v xml:space="preserve">006701                        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0</v>
      </c>
      <c r="AD263" s="3">
        <v>0</v>
      </c>
      <c r="AE263" s="3">
        <v>0</v>
      </c>
      <c r="AF263" s="3">
        <v>0</v>
      </c>
      <c r="AG263" s="3">
        <v>0</v>
      </c>
      <c r="AH263" s="3">
        <v>0</v>
      </c>
      <c r="AI263" s="3">
        <v>0</v>
      </c>
      <c r="AJ263" s="3">
        <v>0</v>
      </c>
      <c r="AK263" s="3">
        <v>23.18</v>
      </c>
      <c r="AL263" s="3">
        <v>0</v>
      </c>
      <c r="AM263" s="3">
        <v>0</v>
      </c>
      <c r="AN263" s="3">
        <v>0</v>
      </c>
      <c r="AO263" s="3">
        <v>0</v>
      </c>
      <c r="AP263" s="3">
        <v>0</v>
      </c>
      <c r="AQ263" s="3">
        <v>0</v>
      </c>
      <c r="AR263" s="3">
        <v>0</v>
      </c>
      <c r="AS263" s="3">
        <v>0</v>
      </c>
      <c r="AT263" s="3">
        <v>0</v>
      </c>
      <c r="AU263" s="3">
        <v>0</v>
      </c>
      <c r="AV263" s="3">
        <v>0</v>
      </c>
      <c r="AW263" s="3">
        <v>0</v>
      </c>
      <c r="AX263" s="3">
        <v>0</v>
      </c>
      <c r="AY263" s="3">
        <v>0</v>
      </c>
      <c r="AZ263" s="3">
        <v>0</v>
      </c>
      <c r="BA263" s="3">
        <v>0</v>
      </c>
      <c r="BB263" s="3">
        <v>0</v>
      </c>
      <c r="BC263" s="3">
        <v>0</v>
      </c>
      <c r="BD263" s="3">
        <v>0</v>
      </c>
      <c r="BE263" s="3">
        <v>0</v>
      </c>
      <c r="BF263" s="3">
        <v>0</v>
      </c>
      <c r="BG263" s="3">
        <v>0</v>
      </c>
      <c r="BH263" s="3">
        <v>1</v>
      </c>
      <c r="BI263" s="3">
        <v>1.2</v>
      </c>
      <c r="BJ263" s="3">
        <v>2.7</v>
      </c>
      <c r="BK263" s="3">
        <v>3</v>
      </c>
      <c r="BL263" s="3">
        <v>88.48</v>
      </c>
      <c r="BM263" s="3">
        <v>13.27</v>
      </c>
      <c r="BN263" s="3">
        <v>101.75</v>
      </c>
      <c r="BO263" s="3">
        <v>101.75</v>
      </c>
      <c r="BQ263" s="3" t="s">
        <v>332</v>
      </c>
      <c r="BR263" s="3" t="s">
        <v>84</v>
      </c>
      <c r="BS263" s="4">
        <v>44586</v>
      </c>
      <c r="BT263" s="5">
        <v>0.42708333333333331</v>
      </c>
      <c r="BU263" s="3" t="s">
        <v>911</v>
      </c>
      <c r="BV263" s="3" t="s">
        <v>103</v>
      </c>
      <c r="BY263" s="3">
        <v>13472.55</v>
      </c>
      <c r="BZ263" s="3" t="s">
        <v>124</v>
      </c>
      <c r="CA263" s="3" t="s">
        <v>912</v>
      </c>
      <c r="CC263" s="3" t="s">
        <v>93</v>
      </c>
      <c r="CD263" s="3">
        <v>157</v>
      </c>
      <c r="CE263" s="3" t="s">
        <v>913</v>
      </c>
      <c r="CF263" s="4">
        <v>44586</v>
      </c>
      <c r="CI263" s="3">
        <v>1</v>
      </c>
      <c r="CJ263" s="3">
        <v>1</v>
      </c>
      <c r="CK263" s="3">
        <v>21</v>
      </c>
      <c r="CL263" s="3" t="s">
        <v>87</v>
      </c>
    </row>
    <row r="264" spans="1:90" x14ac:dyDescent="0.2">
      <c r="A264" s="3" t="s">
        <v>72</v>
      </c>
      <c r="B264" s="3" t="s">
        <v>73</v>
      </c>
      <c r="C264" s="3" t="s">
        <v>74</v>
      </c>
      <c r="E264" s="3" t="str">
        <f>"009940857719"</f>
        <v>009940857719</v>
      </c>
      <c r="F264" s="4">
        <v>44585</v>
      </c>
      <c r="G264" s="3">
        <v>202207</v>
      </c>
      <c r="H264" s="3" t="s">
        <v>92</v>
      </c>
      <c r="I264" s="3" t="s">
        <v>93</v>
      </c>
      <c r="J264" s="3" t="s">
        <v>143</v>
      </c>
      <c r="K264" s="3" t="s">
        <v>78</v>
      </c>
      <c r="L264" s="3" t="s">
        <v>365</v>
      </c>
      <c r="M264" s="3" t="s">
        <v>366</v>
      </c>
      <c r="N264" s="3" t="s">
        <v>144</v>
      </c>
      <c r="O264" s="3" t="s">
        <v>112</v>
      </c>
      <c r="P264" s="3" t="str">
        <f>"NA                            "</f>
        <v xml:space="preserve">NA                            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3">
        <v>0</v>
      </c>
      <c r="AH264" s="3">
        <v>0</v>
      </c>
      <c r="AI264" s="3">
        <v>0</v>
      </c>
      <c r="AJ264" s="3">
        <v>0</v>
      </c>
      <c r="AK264" s="3">
        <v>15.46</v>
      </c>
      <c r="AL264" s="3">
        <v>0</v>
      </c>
      <c r="AM264" s="3">
        <v>0</v>
      </c>
      <c r="AN264" s="3">
        <v>0</v>
      </c>
      <c r="AO264" s="3">
        <v>0</v>
      </c>
      <c r="AP264" s="3">
        <v>0</v>
      </c>
      <c r="AQ264" s="3">
        <v>0</v>
      </c>
      <c r="AR264" s="3">
        <v>0</v>
      </c>
      <c r="AS264" s="3">
        <v>0</v>
      </c>
      <c r="AT264" s="3">
        <v>0</v>
      </c>
      <c r="AU264" s="3">
        <v>0</v>
      </c>
      <c r="AV264" s="3">
        <v>0</v>
      </c>
      <c r="AW264" s="3">
        <v>0</v>
      </c>
      <c r="AX264" s="3">
        <v>0</v>
      </c>
      <c r="AY264" s="3">
        <v>0</v>
      </c>
      <c r="AZ264" s="3">
        <v>0</v>
      </c>
      <c r="BA264" s="3">
        <v>0</v>
      </c>
      <c r="BB264" s="3">
        <v>0</v>
      </c>
      <c r="BC264" s="3">
        <v>0</v>
      </c>
      <c r="BD264" s="3">
        <v>0</v>
      </c>
      <c r="BE264" s="3">
        <v>0</v>
      </c>
      <c r="BF264" s="3">
        <v>0</v>
      </c>
      <c r="BG264" s="3">
        <v>0</v>
      </c>
      <c r="BH264" s="3">
        <v>1</v>
      </c>
      <c r="BI264" s="3">
        <v>1</v>
      </c>
      <c r="BJ264" s="3">
        <v>0.2</v>
      </c>
      <c r="BK264" s="3">
        <v>1</v>
      </c>
      <c r="BL264" s="3">
        <v>59</v>
      </c>
      <c r="BM264" s="3">
        <v>8.85</v>
      </c>
      <c r="BN264" s="3">
        <v>67.849999999999994</v>
      </c>
      <c r="BO264" s="3">
        <v>67.849999999999994</v>
      </c>
      <c r="BQ264" s="3" t="s">
        <v>914</v>
      </c>
      <c r="BR264" s="3" t="s">
        <v>157</v>
      </c>
      <c r="BS264" s="4">
        <v>44587</v>
      </c>
      <c r="BT264" s="5">
        <v>0.63888888888888895</v>
      </c>
      <c r="BU264" s="3" t="s">
        <v>86</v>
      </c>
      <c r="BV264" s="3" t="s">
        <v>87</v>
      </c>
      <c r="BW264" s="3" t="s">
        <v>915</v>
      </c>
      <c r="BX264" s="3" t="s">
        <v>916</v>
      </c>
      <c r="BY264" s="3">
        <v>1200</v>
      </c>
      <c r="BZ264" s="3" t="s">
        <v>124</v>
      </c>
      <c r="CC264" s="3" t="s">
        <v>366</v>
      </c>
      <c r="CD264" s="3">
        <v>6000</v>
      </c>
      <c r="CE264" s="3" t="s">
        <v>86</v>
      </c>
      <c r="CF264" s="4">
        <v>44588</v>
      </c>
      <c r="CI264" s="3">
        <v>1</v>
      </c>
      <c r="CJ264" s="3">
        <v>2</v>
      </c>
      <c r="CK264" s="3">
        <v>21</v>
      </c>
      <c r="CL264" s="3" t="s">
        <v>87</v>
      </c>
    </row>
    <row r="265" spans="1:90" x14ac:dyDescent="0.2">
      <c r="A265" s="3" t="s">
        <v>72</v>
      </c>
      <c r="B265" s="3" t="s">
        <v>73</v>
      </c>
      <c r="C265" s="3" t="s">
        <v>74</v>
      </c>
      <c r="E265" s="3" t="str">
        <f>"GAB2007878"</f>
        <v>GAB2007878</v>
      </c>
      <c r="F265" s="4">
        <v>44585</v>
      </c>
      <c r="G265" s="3">
        <v>202207</v>
      </c>
      <c r="H265" s="3" t="s">
        <v>75</v>
      </c>
      <c r="I265" s="3" t="s">
        <v>76</v>
      </c>
      <c r="J265" s="3" t="s">
        <v>77</v>
      </c>
      <c r="K265" s="3" t="s">
        <v>78</v>
      </c>
      <c r="L265" s="3" t="s">
        <v>116</v>
      </c>
      <c r="M265" s="3" t="s">
        <v>117</v>
      </c>
      <c r="N265" s="3" t="s">
        <v>917</v>
      </c>
      <c r="O265" s="3" t="s">
        <v>112</v>
      </c>
      <c r="P265" s="3" t="str">
        <f>"ATT:J PILLAY                  "</f>
        <v xml:space="preserve">ATT:J PILLAY                  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3">
        <v>0</v>
      </c>
      <c r="AH265" s="3">
        <v>0</v>
      </c>
      <c r="AI265" s="3">
        <v>0</v>
      </c>
      <c r="AJ265" s="3">
        <v>0</v>
      </c>
      <c r="AK265" s="3">
        <v>15.46</v>
      </c>
      <c r="AL265" s="3">
        <v>0</v>
      </c>
      <c r="AM265" s="3">
        <v>0</v>
      </c>
      <c r="AN265" s="3">
        <v>0</v>
      </c>
      <c r="AO265" s="3">
        <v>0</v>
      </c>
      <c r="AP265" s="3">
        <v>0</v>
      </c>
      <c r="AQ265" s="3">
        <v>0</v>
      </c>
      <c r="AR265" s="3">
        <v>0</v>
      </c>
      <c r="AS265" s="3">
        <v>0</v>
      </c>
      <c r="AT265" s="3">
        <v>0</v>
      </c>
      <c r="AU265" s="3">
        <v>0</v>
      </c>
      <c r="AV265" s="3">
        <v>0</v>
      </c>
      <c r="AW265" s="3">
        <v>0</v>
      </c>
      <c r="AX265" s="3">
        <v>0</v>
      </c>
      <c r="AY265" s="3">
        <v>0</v>
      </c>
      <c r="AZ265" s="3">
        <v>0</v>
      </c>
      <c r="BA265" s="3">
        <v>0</v>
      </c>
      <c r="BB265" s="3">
        <v>0</v>
      </c>
      <c r="BC265" s="3">
        <v>0</v>
      </c>
      <c r="BD265" s="3">
        <v>0</v>
      </c>
      <c r="BE265" s="3">
        <v>0</v>
      </c>
      <c r="BF265" s="3">
        <v>0</v>
      </c>
      <c r="BG265" s="3">
        <v>0</v>
      </c>
      <c r="BH265" s="3">
        <v>1</v>
      </c>
      <c r="BI265" s="3">
        <v>0.1</v>
      </c>
      <c r="BJ265" s="3">
        <v>1.6</v>
      </c>
      <c r="BK265" s="3">
        <v>2</v>
      </c>
      <c r="BL265" s="3">
        <v>59</v>
      </c>
      <c r="BM265" s="3">
        <v>8.85</v>
      </c>
      <c r="BN265" s="3">
        <v>67.849999999999994</v>
      </c>
      <c r="BO265" s="3">
        <v>67.849999999999994</v>
      </c>
      <c r="BQ265" s="3" t="s">
        <v>918</v>
      </c>
      <c r="BR265" s="3" t="s">
        <v>84</v>
      </c>
      <c r="BS265" s="4">
        <v>44586</v>
      </c>
      <c r="BT265" s="5">
        <v>0.42777777777777781</v>
      </c>
      <c r="BU265" s="3" t="s">
        <v>919</v>
      </c>
      <c r="BV265" s="3" t="s">
        <v>103</v>
      </c>
      <c r="BY265" s="3">
        <v>8204.56</v>
      </c>
      <c r="BZ265" s="3" t="s">
        <v>124</v>
      </c>
      <c r="CA265" s="3" t="s">
        <v>758</v>
      </c>
      <c r="CC265" s="3" t="s">
        <v>117</v>
      </c>
      <c r="CD265" s="3">
        <v>1682</v>
      </c>
      <c r="CE265" s="3" t="s">
        <v>742</v>
      </c>
      <c r="CF265" s="4">
        <v>44587</v>
      </c>
      <c r="CI265" s="3">
        <v>1</v>
      </c>
      <c r="CJ265" s="3">
        <v>1</v>
      </c>
      <c r="CK265" s="3">
        <v>21</v>
      </c>
      <c r="CL265" s="3" t="s">
        <v>87</v>
      </c>
    </row>
    <row r="266" spans="1:90" x14ac:dyDescent="0.2">
      <c r="A266" s="3" t="s">
        <v>72</v>
      </c>
      <c r="B266" s="3" t="s">
        <v>73</v>
      </c>
      <c r="C266" s="3" t="s">
        <v>74</v>
      </c>
      <c r="E266" s="3" t="str">
        <f>"GAB2007880"</f>
        <v>GAB2007880</v>
      </c>
      <c r="F266" s="4">
        <v>44585</v>
      </c>
      <c r="G266" s="3">
        <v>202207</v>
      </c>
      <c r="H266" s="3" t="s">
        <v>75</v>
      </c>
      <c r="I266" s="3" t="s">
        <v>76</v>
      </c>
      <c r="J266" s="3" t="s">
        <v>77</v>
      </c>
      <c r="K266" s="3" t="s">
        <v>78</v>
      </c>
      <c r="L266" s="3" t="s">
        <v>246</v>
      </c>
      <c r="M266" s="3" t="s">
        <v>247</v>
      </c>
      <c r="N266" s="3" t="s">
        <v>248</v>
      </c>
      <c r="O266" s="3" t="s">
        <v>112</v>
      </c>
      <c r="P266" s="3" t="str">
        <f>"CT071514                      "</f>
        <v xml:space="preserve">CT071514                      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  <c r="AG266" s="3">
        <v>0</v>
      </c>
      <c r="AH266" s="3">
        <v>0</v>
      </c>
      <c r="AI266" s="3">
        <v>0</v>
      </c>
      <c r="AJ266" s="3">
        <v>0</v>
      </c>
      <c r="AK266" s="3">
        <v>12.07</v>
      </c>
      <c r="AL266" s="3">
        <v>0</v>
      </c>
      <c r="AM266" s="3">
        <v>0</v>
      </c>
      <c r="AN266" s="3">
        <v>0</v>
      </c>
      <c r="AO266" s="3">
        <v>0</v>
      </c>
      <c r="AP266" s="3">
        <v>0</v>
      </c>
      <c r="AQ266" s="3">
        <v>0</v>
      </c>
      <c r="AR266" s="3">
        <v>0</v>
      </c>
      <c r="AS266" s="3">
        <v>0</v>
      </c>
      <c r="AT266" s="3">
        <v>0</v>
      </c>
      <c r="AU266" s="3">
        <v>0</v>
      </c>
      <c r="AV266" s="3">
        <v>0</v>
      </c>
      <c r="AW266" s="3">
        <v>0</v>
      </c>
      <c r="AX266" s="3">
        <v>0</v>
      </c>
      <c r="AY266" s="3">
        <v>0</v>
      </c>
      <c r="AZ266" s="3">
        <v>0</v>
      </c>
      <c r="BA266" s="3">
        <v>0</v>
      </c>
      <c r="BB266" s="3">
        <v>0</v>
      </c>
      <c r="BC266" s="3">
        <v>0</v>
      </c>
      <c r="BD266" s="3">
        <v>0</v>
      </c>
      <c r="BE266" s="3">
        <v>0</v>
      </c>
      <c r="BF266" s="3">
        <v>0</v>
      </c>
      <c r="BG266" s="3">
        <v>0</v>
      </c>
      <c r="BH266" s="3">
        <v>1</v>
      </c>
      <c r="BI266" s="3">
        <v>0.2</v>
      </c>
      <c r="BJ266" s="3">
        <v>2.6</v>
      </c>
      <c r="BK266" s="3">
        <v>3</v>
      </c>
      <c r="BL266" s="3">
        <v>46.08</v>
      </c>
      <c r="BM266" s="3">
        <v>6.91</v>
      </c>
      <c r="BN266" s="3">
        <v>52.99</v>
      </c>
      <c r="BO266" s="3">
        <v>52.99</v>
      </c>
      <c r="BQ266" s="3" t="s">
        <v>515</v>
      </c>
      <c r="BR266" s="3" t="s">
        <v>84</v>
      </c>
      <c r="BS266" s="4">
        <v>44586</v>
      </c>
      <c r="BT266" s="5">
        <v>0.51041666666666663</v>
      </c>
      <c r="BU266" s="3" t="s">
        <v>920</v>
      </c>
      <c r="BV266" s="3" t="s">
        <v>103</v>
      </c>
      <c r="BY266" s="3">
        <v>13052.55</v>
      </c>
      <c r="BZ266" s="3" t="s">
        <v>124</v>
      </c>
      <c r="CA266" s="3" t="s">
        <v>251</v>
      </c>
      <c r="CC266" s="3" t="s">
        <v>247</v>
      </c>
      <c r="CD266" s="3">
        <v>7600</v>
      </c>
      <c r="CE266" s="3" t="s">
        <v>128</v>
      </c>
      <c r="CF266" s="4">
        <v>44587</v>
      </c>
      <c r="CI266" s="3">
        <v>1</v>
      </c>
      <c r="CJ266" s="3">
        <v>1</v>
      </c>
      <c r="CK266" s="3">
        <v>22</v>
      </c>
      <c r="CL266" s="3" t="s">
        <v>87</v>
      </c>
    </row>
    <row r="267" spans="1:90" x14ac:dyDescent="0.2">
      <c r="A267" s="3" t="s">
        <v>72</v>
      </c>
      <c r="B267" s="3" t="s">
        <v>73</v>
      </c>
      <c r="C267" s="3" t="s">
        <v>74</v>
      </c>
      <c r="E267" s="3" t="str">
        <f>"GAB2007881"</f>
        <v>GAB2007881</v>
      </c>
      <c r="F267" s="4">
        <v>44585</v>
      </c>
      <c r="G267" s="3">
        <v>202207</v>
      </c>
      <c r="H267" s="3" t="s">
        <v>75</v>
      </c>
      <c r="I267" s="3" t="s">
        <v>76</v>
      </c>
      <c r="J267" s="3" t="s">
        <v>77</v>
      </c>
      <c r="K267" s="3" t="s">
        <v>78</v>
      </c>
      <c r="L267" s="3" t="s">
        <v>194</v>
      </c>
      <c r="M267" s="3" t="s">
        <v>195</v>
      </c>
      <c r="N267" s="3" t="s">
        <v>921</v>
      </c>
      <c r="O267" s="3" t="s">
        <v>82</v>
      </c>
      <c r="P267" s="3" t="str">
        <f>"CT071376                      "</f>
        <v xml:space="preserve">CT071376                      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0</v>
      </c>
      <c r="AF267" s="3">
        <v>0</v>
      </c>
      <c r="AG267" s="3">
        <v>0</v>
      </c>
      <c r="AH267" s="3">
        <v>0</v>
      </c>
      <c r="AI267" s="3">
        <v>0</v>
      </c>
      <c r="AJ267" s="3">
        <v>0</v>
      </c>
      <c r="AK267" s="3">
        <v>73.010000000000005</v>
      </c>
      <c r="AL267" s="3">
        <v>0</v>
      </c>
      <c r="AM267" s="3">
        <v>0</v>
      </c>
      <c r="AN267" s="3">
        <v>0</v>
      </c>
      <c r="AO267" s="3">
        <v>0</v>
      </c>
      <c r="AP267" s="3">
        <v>0</v>
      </c>
      <c r="AQ267" s="3">
        <v>0</v>
      </c>
      <c r="AR267" s="3">
        <v>0</v>
      </c>
      <c r="AS267" s="3">
        <v>0</v>
      </c>
      <c r="AT267" s="3">
        <v>0</v>
      </c>
      <c r="AU267" s="3">
        <v>0</v>
      </c>
      <c r="AV267" s="3">
        <v>0</v>
      </c>
      <c r="AW267" s="3">
        <v>0</v>
      </c>
      <c r="AX267" s="3">
        <v>0</v>
      </c>
      <c r="AY267" s="3">
        <v>0</v>
      </c>
      <c r="AZ267" s="3">
        <v>0</v>
      </c>
      <c r="BA267" s="3">
        <v>0</v>
      </c>
      <c r="BB267" s="3">
        <v>0</v>
      </c>
      <c r="BC267" s="3">
        <v>0</v>
      </c>
      <c r="BD267" s="3">
        <v>0</v>
      </c>
      <c r="BE267" s="3">
        <v>0</v>
      </c>
      <c r="BF267" s="3">
        <v>0</v>
      </c>
      <c r="BG267" s="3">
        <v>0</v>
      </c>
      <c r="BH267" s="3">
        <v>2</v>
      </c>
      <c r="BI267" s="3">
        <v>15.3</v>
      </c>
      <c r="BJ267" s="3">
        <v>49.6</v>
      </c>
      <c r="BK267" s="3">
        <v>50</v>
      </c>
      <c r="BL267" s="3">
        <v>283.91000000000003</v>
      </c>
      <c r="BM267" s="3">
        <v>42.59</v>
      </c>
      <c r="BN267" s="3">
        <v>326.5</v>
      </c>
      <c r="BO267" s="3">
        <v>326.5</v>
      </c>
      <c r="BQ267" s="3" t="s">
        <v>922</v>
      </c>
      <c r="BR267" s="3" t="s">
        <v>84</v>
      </c>
      <c r="BS267" s="4">
        <v>44587</v>
      </c>
      <c r="BT267" s="5">
        <v>0.54166666666666663</v>
      </c>
      <c r="BU267" s="3" t="s">
        <v>923</v>
      </c>
      <c r="BV267" s="3" t="s">
        <v>103</v>
      </c>
      <c r="BY267" s="3">
        <v>247942.8</v>
      </c>
      <c r="CA267" s="3" t="s">
        <v>924</v>
      </c>
      <c r="CC267" s="3" t="s">
        <v>195</v>
      </c>
      <c r="CD267" s="3">
        <v>152</v>
      </c>
      <c r="CE267" s="3" t="s">
        <v>86</v>
      </c>
      <c r="CF267" s="4">
        <v>44588</v>
      </c>
      <c r="CI267" s="3">
        <v>2</v>
      </c>
      <c r="CJ267" s="3">
        <v>2</v>
      </c>
      <c r="CK267" s="3">
        <v>41</v>
      </c>
      <c r="CL267" s="3" t="s">
        <v>87</v>
      </c>
    </row>
    <row r="268" spans="1:90" x14ac:dyDescent="0.2">
      <c r="A268" s="3" t="s">
        <v>72</v>
      </c>
      <c r="B268" s="3" t="s">
        <v>73</v>
      </c>
      <c r="C268" s="3" t="s">
        <v>74</v>
      </c>
      <c r="E268" s="3" t="str">
        <f>"GAB2007886"</f>
        <v>GAB2007886</v>
      </c>
      <c r="F268" s="4">
        <v>44585</v>
      </c>
      <c r="G268" s="3">
        <v>202207</v>
      </c>
      <c r="H268" s="3" t="s">
        <v>75</v>
      </c>
      <c r="I268" s="3" t="s">
        <v>76</v>
      </c>
      <c r="J268" s="3" t="s">
        <v>77</v>
      </c>
      <c r="K268" s="3" t="s">
        <v>78</v>
      </c>
      <c r="L268" s="3" t="s">
        <v>166</v>
      </c>
      <c r="M268" s="3" t="s">
        <v>167</v>
      </c>
      <c r="N268" s="3" t="s">
        <v>811</v>
      </c>
      <c r="O268" s="3" t="s">
        <v>112</v>
      </c>
      <c r="P268" s="3" t="str">
        <f>"CT071526                      "</f>
        <v xml:space="preserve">CT071526                      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  <c r="AG268" s="3">
        <v>0</v>
      </c>
      <c r="AH268" s="3">
        <v>0</v>
      </c>
      <c r="AI268" s="3">
        <v>0</v>
      </c>
      <c r="AJ268" s="3">
        <v>0</v>
      </c>
      <c r="AK268" s="3">
        <v>27.04</v>
      </c>
      <c r="AL268" s="3">
        <v>0</v>
      </c>
      <c r="AM268" s="3">
        <v>0</v>
      </c>
      <c r="AN268" s="3">
        <v>0</v>
      </c>
      <c r="AO268" s="3">
        <v>0</v>
      </c>
      <c r="AP268" s="3">
        <v>0</v>
      </c>
      <c r="AQ268" s="3">
        <v>15</v>
      </c>
      <c r="AR268" s="3">
        <v>0</v>
      </c>
      <c r="AS268" s="3">
        <v>0</v>
      </c>
      <c r="AT268" s="3">
        <v>0</v>
      </c>
      <c r="AU268" s="3">
        <v>0</v>
      </c>
      <c r="AV268" s="3">
        <v>0</v>
      </c>
      <c r="AW268" s="3">
        <v>0</v>
      </c>
      <c r="AX268" s="3">
        <v>0</v>
      </c>
      <c r="AY268" s="3">
        <v>0</v>
      </c>
      <c r="AZ268" s="3">
        <v>0</v>
      </c>
      <c r="BA268" s="3">
        <v>0</v>
      </c>
      <c r="BB268" s="3">
        <v>0</v>
      </c>
      <c r="BC268" s="3">
        <v>0</v>
      </c>
      <c r="BD268" s="3">
        <v>0</v>
      </c>
      <c r="BE268" s="3">
        <v>0</v>
      </c>
      <c r="BF268" s="3">
        <v>0</v>
      </c>
      <c r="BG268" s="3">
        <v>0</v>
      </c>
      <c r="BH268" s="3">
        <v>1</v>
      </c>
      <c r="BI268" s="3">
        <v>0.2</v>
      </c>
      <c r="BJ268" s="3">
        <v>3.5</v>
      </c>
      <c r="BK268" s="3">
        <v>3.5</v>
      </c>
      <c r="BL268" s="3">
        <v>118.22</v>
      </c>
      <c r="BM268" s="3">
        <v>17.73</v>
      </c>
      <c r="BN268" s="3">
        <v>135.94999999999999</v>
      </c>
      <c r="BO268" s="3">
        <v>135.94999999999999</v>
      </c>
      <c r="BQ268" s="3" t="s">
        <v>169</v>
      </c>
      <c r="BR268" s="3" t="s">
        <v>84</v>
      </c>
      <c r="BS268" s="4">
        <v>44586</v>
      </c>
      <c r="BT268" s="5">
        <v>0.66597222222222219</v>
      </c>
      <c r="BU268" s="3" t="s">
        <v>925</v>
      </c>
      <c r="BV268" s="3" t="s">
        <v>87</v>
      </c>
      <c r="BW268" s="3" t="s">
        <v>278</v>
      </c>
      <c r="BX268" s="3" t="s">
        <v>926</v>
      </c>
      <c r="BY268" s="3">
        <v>17462.78</v>
      </c>
      <c r="BZ268" s="3" t="s">
        <v>114</v>
      </c>
      <c r="CA268" s="3" t="s">
        <v>813</v>
      </c>
      <c r="CC268" s="3" t="s">
        <v>167</v>
      </c>
      <c r="CD268" s="3">
        <v>1475</v>
      </c>
      <c r="CE268" s="3" t="s">
        <v>128</v>
      </c>
      <c r="CF268" s="4">
        <v>44586</v>
      </c>
      <c r="CI268" s="3">
        <v>1</v>
      </c>
      <c r="CJ268" s="3">
        <v>1</v>
      </c>
      <c r="CK268" s="3">
        <v>21</v>
      </c>
      <c r="CL268" s="3" t="s">
        <v>87</v>
      </c>
    </row>
    <row r="269" spans="1:90" x14ac:dyDescent="0.2">
      <c r="A269" s="3" t="s">
        <v>72</v>
      </c>
      <c r="B269" s="3" t="s">
        <v>73</v>
      </c>
      <c r="C269" s="3" t="s">
        <v>74</v>
      </c>
      <c r="E269" s="3" t="str">
        <f>"GAB2007867"</f>
        <v>GAB2007867</v>
      </c>
      <c r="F269" s="4">
        <v>44585</v>
      </c>
      <c r="G269" s="3">
        <v>202207</v>
      </c>
      <c r="H269" s="3" t="s">
        <v>75</v>
      </c>
      <c r="I269" s="3" t="s">
        <v>76</v>
      </c>
      <c r="J269" s="3" t="s">
        <v>77</v>
      </c>
      <c r="K269" s="3" t="s">
        <v>78</v>
      </c>
      <c r="L269" s="3" t="s">
        <v>194</v>
      </c>
      <c r="M269" s="3" t="s">
        <v>195</v>
      </c>
      <c r="N269" s="3" t="s">
        <v>921</v>
      </c>
      <c r="O269" s="3" t="s">
        <v>82</v>
      </c>
      <c r="P269" s="3" t="str">
        <f>"CT071440                      "</f>
        <v xml:space="preserve">CT071440                      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3">
        <v>0</v>
      </c>
      <c r="AH269" s="3">
        <v>0</v>
      </c>
      <c r="AI269" s="3">
        <v>0</v>
      </c>
      <c r="AJ269" s="3">
        <v>0</v>
      </c>
      <c r="AK269" s="3">
        <v>29.89</v>
      </c>
      <c r="AL269" s="3">
        <v>0</v>
      </c>
      <c r="AM269" s="3">
        <v>0</v>
      </c>
      <c r="AN269" s="3">
        <v>0</v>
      </c>
      <c r="AO269" s="3">
        <v>0</v>
      </c>
      <c r="AP269" s="3">
        <v>0</v>
      </c>
      <c r="AQ269" s="3">
        <v>0</v>
      </c>
      <c r="AR269" s="3">
        <v>0</v>
      </c>
      <c r="AS269" s="3">
        <v>0</v>
      </c>
      <c r="AT269" s="3">
        <v>0</v>
      </c>
      <c r="AU269" s="3">
        <v>0</v>
      </c>
      <c r="AV269" s="3">
        <v>0</v>
      </c>
      <c r="AW269" s="3">
        <v>0</v>
      </c>
      <c r="AX269" s="3">
        <v>0</v>
      </c>
      <c r="AY269" s="3">
        <v>0</v>
      </c>
      <c r="AZ269" s="3">
        <v>0</v>
      </c>
      <c r="BA269" s="3">
        <v>0</v>
      </c>
      <c r="BB269" s="3">
        <v>0</v>
      </c>
      <c r="BC269" s="3">
        <v>0</v>
      </c>
      <c r="BD269" s="3">
        <v>0</v>
      </c>
      <c r="BE269" s="3">
        <v>0</v>
      </c>
      <c r="BF269" s="3">
        <v>0</v>
      </c>
      <c r="BG269" s="3">
        <v>0</v>
      </c>
      <c r="BH269" s="3">
        <v>1</v>
      </c>
      <c r="BI269" s="3">
        <v>1.2</v>
      </c>
      <c r="BJ269" s="3">
        <v>7</v>
      </c>
      <c r="BK269" s="3">
        <v>7</v>
      </c>
      <c r="BL269" s="3">
        <v>119.34</v>
      </c>
      <c r="BM269" s="3">
        <v>17.899999999999999</v>
      </c>
      <c r="BN269" s="3">
        <v>137.24</v>
      </c>
      <c r="BO269" s="3">
        <v>137.24</v>
      </c>
      <c r="BQ269" s="3" t="s">
        <v>927</v>
      </c>
      <c r="BR269" s="3" t="s">
        <v>84</v>
      </c>
      <c r="BS269" s="4">
        <v>44587</v>
      </c>
      <c r="BT269" s="5">
        <v>0.54166666666666663</v>
      </c>
      <c r="BU269" s="3" t="s">
        <v>923</v>
      </c>
      <c r="BV269" s="3" t="s">
        <v>103</v>
      </c>
      <c r="BY269" s="3">
        <v>34840</v>
      </c>
      <c r="CA269" s="3" t="s">
        <v>924</v>
      </c>
      <c r="CC269" s="3" t="s">
        <v>195</v>
      </c>
      <c r="CD269" s="3">
        <v>152</v>
      </c>
      <c r="CE269" s="3" t="s">
        <v>86</v>
      </c>
      <c r="CF269" s="4">
        <v>44588</v>
      </c>
      <c r="CI269" s="3">
        <v>2</v>
      </c>
      <c r="CJ269" s="3">
        <v>2</v>
      </c>
      <c r="CK269" s="3">
        <v>41</v>
      </c>
      <c r="CL269" s="3" t="s">
        <v>87</v>
      </c>
    </row>
    <row r="270" spans="1:90" x14ac:dyDescent="0.2">
      <c r="A270" s="3" t="s">
        <v>72</v>
      </c>
      <c r="B270" s="3" t="s">
        <v>73</v>
      </c>
      <c r="C270" s="3" t="s">
        <v>74</v>
      </c>
      <c r="E270" s="3" t="str">
        <f>"GAB2007868"</f>
        <v>GAB2007868</v>
      </c>
      <c r="F270" s="4">
        <v>44585</v>
      </c>
      <c r="G270" s="3">
        <v>202207</v>
      </c>
      <c r="H270" s="3" t="s">
        <v>75</v>
      </c>
      <c r="I270" s="3" t="s">
        <v>76</v>
      </c>
      <c r="J270" s="3" t="s">
        <v>77</v>
      </c>
      <c r="K270" s="3" t="s">
        <v>78</v>
      </c>
      <c r="L270" s="3" t="s">
        <v>92</v>
      </c>
      <c r="M270" s="3" t="s">
        <v>93</v>
      </c>
      <c r="N270" s="3" t="s">
        <v>94</v>
      </c>
      <c r="O270" s="3" t="s">
        <v>82</v>
      </c>
      <c r="P270" s="3" t="str">
        <f>"CT071504                      "</f>
        <v xml:space="preserve">CT071504                      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0</v>
      </c>
      <c r="AE270" s="3">
        <v>0</v>
      </c>
      <c r="AF270" s="3">
        <v>0</v>
      </c>
      <c r="AG270" s="3">
        <v>0</v>
      </c>
      <c r="AH270" s="3">
        <v>0</v>
      </c>
      <c r="AI270" s="3">
        <v>0</v>
      </c>
      <c r="AJ270" s="3">
        <v>0</v>
      </c>
      <c r="AK270" s="3">
        <v>29.89</v>
      </c>
      <c r="AL270" s="3">
        <v>0</v>
      </c>
      <c r="AM270" s="3">
        <v>0</v>
      </c>
      <c r="AN270" s="3">
        <v>0</v>
      </c>
      <c r="AO270" s="3">
        <v>0</v>
      </c>
      <c r="AP270" s="3">
        <v>0</v>
      </c>
      <c r="AQ270" s="3">
        <v>0</v>
      </c>
      <c r="AR270" s="3">
        <v>0</v>
      </c>
      <c r="AS270" s="3">
        <v>0</v>
      </c>
      <c r="AT270" s="3">
        <v>0</v>
      </c>
      <c r="AU270" s="3">
        <v>0</v>
      </c>
      <c r="AV270" s="3">
        <v>0</v>
      </c>
      <c r="AW270" s="3">
        <v>0</v>
      </c>
      <c r="AX270" s="3">
        <v>0</v>
      </c>
      <c r="AY270" s="3">
        <v>0</v>
      </c>
      <c r="AZ270" s="3">
        <v>0</v>
      </c>
      <c r="BA270" s="3">
        <v>0</v>
      </c>
      <c r="BB270" s="3">
        <v>0</v>
      </c>
      <c r="BC270" s="3">
        <v>0</v>
      </c>
      <c r="BD270" s="3">
        <v>0</v>
      </c>
      <c r="BE270" s="3">
        <v>0</v>
      </c>
      <c r="BF270" s="3">
        <v>0</v>
      </c>
      <c r="BG270" s="3">
        <v>0</v>
      </c>
      <c r="BH270" s="3">
        <v>1</v>
      </c>
      <c r="BI270" s="3">
        <v>2.7</v>
      </c>
      <c r="BJ270" s="3">
        <v>6.9</v>
      </c>
      <c r="BK270" s="3">
        <v>7</v>
      </c>
      <c r="BL270" s="3">
        <v>119.34</v>
      </c>
      <c r="BM270" s="3">
        <v>17.899999999999999</v>
      </c>
      <c r="BN270" s="3">
        <v>137.24</v>
      </c>
      <c r="BO270" s="3">
        <v>137.24</v>
      </c>
      <c r="BQ270" s="3" t="s">
        <v>95</v>
      </c>
      <c r="BR270" s="3" t="s">
        <v>84</v>
      </c>
      <c r="BS270" s="4">
        <v>44587</v>
      </c>
      <c r="BT270" s="5">
        <v>0.46527777777777773</v>
      </c>
      <c r="BU270" s="3" t="s">
        <v>639</v>
      </c>
      <c r="BV270" s="3" t="s">
        <v>103</v>
      </c>
      <c r="BY270" s="3">
        <v>34732.800000000003</v>
      </c>
      <c r="CA270" s="3" t="s">
        <v>640</v>
      </c>
      <c r="CC270" s="3" t="s">
        <v>93</v>
      </c>
      <c r="CD270" s="3">
        <v>157</v>
      </c>
      <c r="CE270" s="3" t="s">
        <v>86</v>
      </c>
      <c r="CF270" s="4">
        <v>44588</v>
      </c>
      <c r="CI270" s="3">
        <v>2</v>
      </c>
      <c r="CJ270" s="3">
        <v>2</v>
      </c>
      <c r="CK270" s="3">
        <v>41</v>
      </c>
      <c r="CL270" s="3" t="s">
        <v>87</v>
      </c>
    </row>
    <row r="271" spans="1:90" x14ac:dyDescent="0.2">
      <c r="A271" s="3" t="s">
        <v>72</v>
      </c>
      <c r="B271" s="3" t="s">
        <v>73</v>
      </c>
      <c r="C271" s="3" t="s">
        <v>74</v>
      </c>
      <c r="E271" s="3" t="str">
        <f>"GAB2007874"</f>
        <v>GAB2007874</v>
      </c>
      <c r="F271" s="4">
        <v>44585</v>
      </c>
      <c r="G271" s="3">
        <v>202207</v>
      </c>
      <c r="H271" s="3" t="s">
        <v>75</v>
      </c>
      <c r="I271" s="3" t="s">
        <v>76</v>
      </c>
      <c r="J271" s="3" t="s">
        <v>77</v>
      </c>
      <c r="K271" s="3" t="s">
        <v>78</v>
      </c>
      <c r="L271" s="3" t="s">
        <v>166</v>
      </c>
      <c r="M271" s="3" t="s">
        <v>167</v>
      </c>
      <c r="N271" s="3" t="s">
        <v>928</v>
      </c>
      <c r="O271" s="3" t="s">
        <v>82</v>
      </c>
      <c r="P271" s="3" t="str">
        <f>"CT071512                      "</f>
        <v xml:space="preserve">CT071512                      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3">
        <v>0</v>
      </c>
      <c r="AH271" s="3">
        <v>0</v>
      </c>
      <c r="AI271" s="3">
        <v>0</v>
      </c>
      <c r="AJ271" s="3">
        <v>0</v>
      </c>
      <c r="AK271" s="3">
        <v>47.14</v>
      </c>
      <c r="AL271" s="3">
        <v>0</v>
      </c>
      <c r="AM271" s="3">
        <v>0</v>
      </c>
      <c r="AN271" s="3">
        <v>0</v>
      </c>
      <c r="AO271" s="3">
        <v>0</v>
      </c>
      <c r="AP271" s="3">
        <v>0</v>
      </c>
      <c r="AQ271" s="3">
        <v>0</v>
      </c>
      <c r="AR271" s="3">
        <v>0</v>
      </c>
      <c r="AS271" s="3">
        <v>0</v>
      </c>
      <c r="AT271" s="3">
        <v>0</v>
      </c>
      <c r="AU271" s="3">
        <v>0</v>
      </c>
      <c r="AV271" s="3">
        <v>0</v>
      </c>
      <c r="AW271" s="3">
        <v>0</v>
      </c>
      <c r="AX271" s="3">
        <v>0</v>
      </c>
      <c r="AY271" s="3">
        <v>0</v>
      </c>
      <c r="AZ271" s="3">
        <v>0</v>
      </c>
      <c r="BA271" s="3">
        <v>0</v>
      </c>
      <c r="BB271" s="3">
        <v>0</v>
      </c>
      <c r="BC271" s="3">
        <v>0</v>
      </c>
      <c r="BD271" s="3">
        <v>0</v>
      </c>
      <c r="BE271" s="3">
        <v>0</v>
      </c>
      <c r="BF271" s="3">
        <v>0</v>
      </c>
      <c r="BG271" s="3">
        <v>0</v>
      </c>
      <c r="BH271" s="3">
        <v>2</v>
      </c>
      <c r="BI271" s="3">
        <v>11.8</v>
      </c>
      <c r="BJ271" s="3">
        <v>28.5</v>
      </c>
      <c r="BK271" s="3">
        <v>29</v>
      </c>
      <c r="BL271" s="3">
        <v>185.17</v>
      </c>
      <c r="BM271" s="3">
        <v>27.78</v>
      </c>
      <c r="BN271" s="3">
        <v>212.95</v>
      </c>
      <c r="BO271" s="3">
        <v>212.95</v>
      </c>
      <c r="BQ271" s="3" t="s">
        <v>622</v>
      </c>
      <c r="BR271" s="3" t="s">
        <v>84</v>
      </c>
      <c r="BS271" s="4">
        <v>44587</v>
      </c>
      <c r="BT271" s="5">
        <v>0.50138888888888888</v>
      </c>
      <c r="BU271" s="3" t="s">
        <v>929</v>
      </c>
      <c r="BV271" s="3" t="s">
        <v>103</v>
      </c>
      <c r="BY271" s="3">
        <v>142410.20000000001</v>
      </c>
      <c r="CA271" s="3" t="s">
        <v>835</v>
      </c>
      <c r="CC271" s="3" t="s">
        <v>167</v>
      </c>
      <c r="CD271" s="3">
        <v>1459</v>
      </c>
      <c r="CE271" s="3" t="s">
        <v>86</v>
      </c>
      <c r="CF271" s="4">
        <v>44587</v>
      </c>
      <c r="CI271" s="3">
        <v>2</v>
      </c>
      <c r="CJ271" s="3">
        <v>2</v>
      </c>
      <c r="CK271" s="3">
        <v>41</v>
      </c>
      <c r="CL271" s="3" t="s">
        <v>87</v>
      </c>
    </row>
    <row r="272" spans="1:90" x14ac:dyDescent="0.2">
      <c r="A272" s="3" t="s">
        <v>72</v>
      </c>
      <c r="B272" s="3" t="s">
        <v>73</v>
      </c>
      <c r="C272" s="3" t="s">
        <v>74</v>
      </c>
      <c r="E272" s="3" t="str">
        <f>"GAB2007879"</f>
        <v>GAB2007879</v>
      </c>
      <c r="F272" s="4">
        <v>44585</v>
      </c>
      <c r="G272" s="3">
        <v>202207</v>
      </c>
      <c r="H272" s="3" t="s">
        <v>75</v>
      </c>
      <c r="I272" s="3" t="s">
        <v>76</v>
      </c>
      <c r="J272" s="3" t="s">
        <v>77</v>
      </c>
      <c r="K272" s="3" t="s">
        <v>78</v>
      </c>
      <c r="L272" s="3" t="s">
        <v>92</v>
      </c>
      <c r="M272" s="3" t="s">
        <v>93</v>
      </c>
      <c r="N272" s="3" t="s">
        <v>96</v>
      </c>
      <c r="O272" s="3" t="s">
        <v>82</v>
      </c>
      <c r="P272" s="3" t="str">
        <f>"CT071513                      "</f>
        <v xml:space="preserve">CT071513                      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0</v>
      </c>
      <c r="AF272" s="3">
        <v>0</v>
      </c>
      <c r="AG272" s="3">
        <v>0</v>
      </c>
      <c r="AH272" s="3">
        <v>0</v>
      </c>
      <c r="AI272" s="3">
        <v>0</v>
      </c>
      <c r="AJ272" s="3">
        <v>0</v>
      </c>
      <c r="AK272" s="3">
        <v>29.89</v>
      </c>
      <c r="AL272" s="3">
        <v>0</v>
      </c>
      <c r="AM272" s="3">
        <v>0</v>
      </c>
      <c r="AN272" s="3">
        <v>0</v>
      </c>
      <c r="AO272" s="3">
        <v>0</v>
      </c>
      <c r="AP272" s="3">
        <v>0</v>
      </c>
      <c r="AQ272" s="3">
        <v>0</v>
      </c>
      <c r="AR272" s="3">
        <v>0</v>
      </c>
      <c r="AS272" s="3">
        <v>0</v>
      </c>
      <c r="AT272" s="3">
        <v>0</v>
      </c>
      <c r="AU272" s="3">
        <v>0</v>
      </c>
      <c r="AV272" s="3">
        <v>0</v>
      </c>
      <c r="AW272" s="3">
        <v>0</v>
      </c>
      <c r="AX272" s="3">
        <v>0</v>
      </c>
      <c r="AY272" s="3">
        <v>0</v>
      </c>
      <c r="AZ272" s="3">
        <v>0</v>
      </c>
      <c r="BA272" s="3">
        <v>0</v>
      </c>
      <c r="BB272" s="3">
        <v>0</v>
      </c>
      <c r="BC272" s="3">
        <v>0</v>
      </c>
      <c r="BD272" s="3">
        <v>0</v>
      </c>
      <c r="BE272" s="3">
        <v>0</v>
      </c>
      <c r="BF272" s="3">
        <v>0</v>
      </c>
      <c r="BG272" s="3">
        <v>0</v>
      </c>
      <c r="BH272" s="3">
        <v>1</v>
      </c>
      <c r="BI272" s="3">
        <v>0.9</v>
      </c>
      <c r="BJ272" s="3">
        <v>2.8</v>
      </c>
      <c r="BK272" s="3">
        <v>3</v>
      </c>
      <c r="BL272" s="3">
        <v>119.34</v>
      </c>
      <c r="BM272" s="3">
        <v>17.899999999999999</v>
      </c>
      <c r="BN272" s="3">
        <v>137.24</v>
      </c>
      <c r="BO272" s="3">
        <v>137.24</v>
      </c>
      <c r="BQ272" s="3" t="s">
        <v>97</v>
      </c>
      <c r="BR272" s="3" t="s">
        <v>84</v>
      </c>
      <c r="BS272" s="4">
        <v>44587</v>
      </c>
      <c r="BT272" s="5">
        <v>0.46527777777777773</v>
      </c>
      <c r="BU272" s="3" t="s">
        <v>639</v>
      </c>
      <c r="BV272" s="3" t="s">
        <v>103</v>
      </c>
      <c r="BY272" s="3">
        <v>14076</v>
      </c>
      <c r="CA272" s="3" t="s">
        <v>640</v>
      </c>
      <c r="CC272" s="3" t="s">
        <v>93</v>
      </c>
      <c r="CD272" s="3">
        <v>157</v>
      </c>
      <c r="CE272" s="3" t="s">
        <v>86</v>
      </c>
      <c r="CF272" s="4">
        <v>44588</v>
      </c>
      <c r="CI272" s="3">
        <v>2</v>
      </c>
      <c r="CJ272" s="3">
        <v>2</v>
      </c>
      <c r="CK272" s="3">
        <v>41</v>
      </c>
      <c r="CL272" s="3" t="s">
        <v>87</v>
      </c>
    </row>
    <row r="273" spans="1:90" x14ac:dyDescent="0.2">
      <c r="A273" s="3" t="s">
        <v>72</v>
      </c>
      <c r="B273" s="3" t="s">
        <v>73</v>
      </c>
      <c r="C273" s="3" t="s">
        <v>74</v>
      </c>
      <c r="E273" s="3" t="str">
        <f>"GAB2007877"</f>
        <v>GAB2007877</v>
      </c>
      <c r="F273" s="4">
        <v>44585</v>
      </c>
      <c r="G273" s="3">
        <v>202207</v>
      </c>
      <c r="H273" s="3" t="s">
        <v>75</v>
      </c>
      <c r="I273" s="3" t="s">
        <v>76</v>
      </c>
      <c r="J273" s="3" t="s">
        <v>77</v>
      </c>
      <c r="K273" s="3" t="s">
        <v>78</v>
      </c>
      <c r="L273" s="3" t="s">
        <v>260</v>
      </c>
      <c r="M273" s="3" t="s">
        <v>261</v>
      </c>
      <c r="N273" s="3" t="s">
        <v>930</v>
      </c>
      <c r="O273" s="3" t="s">
        <v>82</v>
      </c>
      <c r="P273" s="3" t="str">
        <f>"CT071477                      "</f>
        <v xml:space="preserve">CT071477                      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0</v>
      </c>
      <c r="AF273" s="3">
        <v>0</v>
      </c>
      <c r="AG273" s="3">
        <v>0</v>
      </c>
      <c r="AH273" s="3">
        <v>0</v>
      </c>
      <c r="AI273" s="3">
        <v>0</v>
      </c>
      <c r="AJ273" s="3">
        <v>0</v>
      </c>
      <c r="AK273" s="3">
        <v>42.16</v>
      </c>
      <c r="AL273" s="3">
        <v>0</v>
      </c>
      <c r="AM273" s="3">
        <v>0</v>
      </c>
      <c r="AN273" s="3">
        <v>0</v>
      </c>
      <c r="AO273" s="3">
        <v>0</v>
      </c>
      <c r="AP273" s="3">
        <v>0</v>
      </c>
      <c r="AQ273" s="3">
        <v>0</v>
      </c>
      <c r="AR273" s="3">
        <v>0</v>
      </c>
      <c r="AS273" s="3">
        <v>0</v>
      </c>
      <c r="AT273" s="3">
        <v>0</v>
      </c>
      <c r="AU273" s="3">
        <v>0</v>
      </c>
      <c r="AV273" s="3">
        <v>0</v>
      </c>
      <c r="AW273" s="3">
        <v>0</v>
      </c>
      <c r="AX273" s="3">
        <v>0</v>
      </c>
      <c r="AY273" s="3">
        <v>0</v>
      </c>
      <c r="AZ273" s="3">
        <v>0</v>
      </c>
      <c r="BA273" s="3">
        <v>0</v>
      </c>
      <c r="BB273" s="3">
        <v>0</v>
      </c>
      <c r="BC273" s="3">
        <v>0</v>
      </c>
      <c r="BD273" s="3">
        <v>0</v>
      </c>
      <c r="BE273" s="3">
        <v>0</v>
      </c>
      <c r="BF273" s="3">
        <v>0</v>
      </c>
      <c r="BG273" s="3">
        <v>0</v>
      </c>
      <c r="BH273" s="3">
        <v>1</v>
      </c>
      <c r="BI273" s="3">
        <v>0.9</v>
      </c>
      <c r="BJ273" s="3">
        <v>8.9</v>
      </c>
      <c r="BK273" s="3">
        <v>9</v>
      </c>
      <c r="BL273" s="3">
        <v>166.16</v>
      </c>
      <c r="BM273" s="3">
        <v>24.92</v>
      </c>
      <c r="BN273" s="3">
        <v>191.08</v>
      </c>
      <c r="BO273" s="3">
        <v>191.08</v>
      </c>
      <c r="BQ273" s="3" t="s">
        <v>931</v>
      </c>
      <c r="BR273" s="3" t="s">
        <v>84</v>
      </c>
      <c r="BS273" s="4">
        <v>44587</v>
      </c>
      <c r="BT273" s="5">
        <v>0.47430555555555554</v>
      </c>
      <c r="BU273" s="3" t="s">
        <v>932</v>
      </c>
      <c r="BV273" s="3" t="s">
        <v>103</v>
      </c>
      <c r="BY273" s="3">
        <v>44488.800000000003</v>
      </c>
      <c r="CA273" s="3" t="s">
        <v>267</v>
      </c>
      <c r="CC273" s="3" t="s">
        <v>261</v>
      </c>
      <c r="CD273" s="3">
        <v>4400</v>
      </c>
      <c r="CE273" s="3" t="s">
        <v>86</v>
      </c>
      <c r="CF273" s="4">
        <v>44588</v>
      </c>
      <c r="CI273" s="3">
        <v>3</v>
      </c>
      <c r="CJ273" s="3">
        <v>2</v>
      </c>
      <c r="CK273" s="3">
        <v>43</v>
      </c>
      <c r="CL273" s="3" t="s">
        <v>87</v>
      </c>
    </row>
    <row r="274" spans="1:90" x14ac:dyDescent="0.2">
      <c r="A274" s="3" t="s">
        <v>72</v>
      </c>
      <c r="B274" s="3" t="s">
        <v>73</v>
      </c>
      <c r="C274" s="3" t="s">
        <v>74</v>
      </c>
      <c r="E274" s="3" t="str">
        <f>"GAB2007876"</f>
        <v>GAB2007876</v>
      </c>
      <c r="F274" s="4">
        <v>44585</v>
      </c>
      <c r="G274" s="3">
        <v>202207</v>
      </c>
      <c r="H274" s="3" t="s">
        <v>75</v>
      </c>
      <c r="I274" s="3" t="s">
        <v>76</v>
      </c>
      <c r="J274" s="3" t="s">
        <v>77</v>
      </c>
      <c r="K274" s="3" t="s">
        <v>78</v>
      </c>
      <c r="L274" s="3" t="s">
        <v>933</v>
      </c>
      <c r="M274" s="3" t="s">
        <v>934</v>
      </c>
      <c r="N274" s="3" t="s">
        <v>935</v>
      </c>
      <c r="O274" s="3" t="s">
        <v>82</v>
      </c>
      <c r="P274" s="3" t="str">
        <f>"006693                        "</f>
        <v xml:space="preserve">006693                        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0</v>
      </c>
      <c r="AG274" s="3">
        <v>0</v>
      </c>
      <c r="AH274" s="3">
        <v>0</v>
      </c>
      <c r="AI274" s="3">
        <v>0</v>
      </c>
      <c r="AJ274" s="3">
        <v>0</v>
      </c>
      <c r="AK274" s="3">
        <v>33.01</v>
      </c>
      <c r="AL274" s="3">
        <v>0</v>
      </c>
      <c r="AM274" s="3">
        <v>0</v>
      </c>
      <c r="AN274" s="3">
        <v>0</v>
      </c>
      <c r="AO274" s="3">
        <v>0</v>
      </c>
      <c r="AP274" s="3">
        <v>0</v>
      </c>
      <c r="AQ274" s="3">
        <v>0</v>
      </c>
      <c r="AR274" s="3">
        <v>0</v>
      </c>
      <c r="AS274" s="3">
        <v>0</v>
      </c>
      <c r="AT274" s="3">
        <v>0</v>
      </c>
      <c r="AU274" s="3">
        <v>0</v>
      </c>
      <c r="AV274" s="3">
        <v>0</v>
      </c>
      <c r="AW274" s="3">
        <v>0</v>
      </c>
      <c r="AX274" s="3">
        <v>0</v>
      </c>
      <c r="AY274" s="3">
        <v>0</v>
      </c>
      <c r="AZ274" s="3">
        <v>0</v>
      </c>
      <c r="BA274" s="3">
        <v>0</v>
      </c>
      <c r="BB274" s="3">
        <v>0</v>
      </c>
      <c r="BC274" s="3">
        <v>0</v>
      </c>
      <c r="BD274" s="3">
        <v>0</v>
      </c>
      <c r="BE274" s="3">
        <v>0</v>
      </c>
      <c r="BF274" s="3">
        <v>0</v>
      </c>
      <c r="BG274" s="3">
        <v>0</v>
      </c>
      <c r="BH274" s="3">
        <v>1</v>
      </c>
      <c r="BI274" s="3">
        <v>1.1000000000000001</v>
      </c>
      <c r="BJ274" s="3">
        <v>2.6</v>
      </c>
      <c r="BK274" s="3">
        <v>3</v>
      </c>
      <c r="BL274" s="3">
        <v>131.25</v>
      </c>
      <c r="BM274" s="3">
        <v>19.690000000000001</v>
      </c>
      <c r="BN274" s="3">
        <v>150.94</v>
      </c>
      <c r="BO274" s="3">
        <v>150.94</v>
      </c>
      <c r="BQ274" s="3" t="s">
        <v>622</v>
      </c>
      <c r="BR274" s="3" t="s">
        <v>84</v>
      </c>
      <c r="BS274" s="4">
        <v>44586</v>
      </c>
      <c r="BT274" s="5">
        <v>0.51250000000000007</v>
      </c>
      <c r="BU274" s="3" t="s">
        <v>191</v>
      </c>
      <c r="BV274" s="3" t="s">
        <v>103</v>
      </c>
      <c r="BY274" s="3">
        <v>12899.6</v>
      </c>
      <c r="CA274" s="3" t="s">
        <v>936</v>
      </c>
      <c r="CC274" s="3" t="s">
        <v>934</v>
      </c>
      <c r="CD274" s="3">
        <v>7230</v>
      </c>
      <c r="CE274" s="3" t="s">
        <v>86</v>
      </c>
      <c r="CF274" s="4">
        <v>44587</v>
      </c>
      <c r="CI274" s="3">
        <v>0</v>
      </c>
      <c r="CJ274" s="3">
        <v>0</v>
      </c>
      <c r="CK274" s="3">
        <v>44</v>
      </c>
      <c r="CL274" s="3" t="s">
        <v>87</v>
      </c>
    </row>
    <row r="275" spans="1:90" x14ac:dyDescent="0.2">
      <c r="A275" s="3" t="s">
        <v>72</v>
      </c>
      <c r="B275" s="3" t="s">
        <v>73</v>
      </c>
      <c r="C275" s="3" t="s">
        <v>74</v>
      </c>
      <c r="E275" s="3" t="str">
        <f>"GAB2007875"</f>
        <v>GAB2007875</v>
      </c>
      <c r="F275" s="4">
        <v>44585</v>
      </c>
      <c r="G275" s="3">
        <v>202207</v>
      </c>
      <c r="H275" s="3" t="s">
        <v>75</v>
      </c>
      <c r="I275" s="3" t="s">
        <v>76</v>
      </c>
      <c r="J275" s="3" t="s">
        <v>77</v>
      </c>
      <c r="K275" s="3" t="s">
        <v>78</v>
      </c>
      <c r="L275" s="3" t="s">
        <v>237</v>
      </c>
      <c r="M275" s="3" t="s">
        <v>238</v>
      </c>
      <c r="N275" s="3" t="s">
        <v>937</v>
      </c>
      <c r="O275" s="3" t="s">
        <v>82</v>
      </c>
      <c r="P275" s="3" t="str">
        <f>"CT071475                      "</f>
        <v xml:space="preserve">CT071475                      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3">
        <v>0</v>
      </c>
      <c r="AH275" s="3">
        <v>0</v>
      </c>
      <c r="AI275" s="3">
        <v>0</v>
      </c>
      <c r="AJ275" s="3">
        <v>0</v>
      </c>
      <c r="AK275" s="3">
        <v>42.16</v>
      </c>
      <c r="AL275" s="3">
        <v>0</v>
      </c>
      <c r="AM275" s="3">
        <v>0</v>
      </c>
      <c r="AN275" s="3">
        <v>0</v>
      </c>
      <c r="AO275" s="3">
        <v>0</v>
      </c>
      <c r="AP275" s="3">
        <v>0</v>
      </c>
      <c r="AQ275" s="3">
        <v>0</v>
      </c>
      <c r="AR275" s="3">
        <v>0</v>
      </c>
      <c r="AS275" s="3">
        <v>0</v>
      </c>
      <c r="AT275" s="3">
        <v>0</v>
      </c>
      <c r="AU275" s="3">
        <v>0</v>
      </c>
      <c r="AV275" s="3">
        <v>0</v>
      </c>
      <c r="AW275" s="3">
        <v>0</v>
      </c>
      <c r="AX275" s="3">
        <v>0</v>
      </c>
      <c r="AY275" s="3">
        <v>0</v>
      </c>
      <c r="AZ275" s="3">
        <v>0</v>
      </c>
      <c r="BA275" s="3">
        <v>0</v>
      </c>
      <c r="BB275" s="3">
        <v>0</v>
      </c>
      <c r="BC275" s="3">
        <v>0</v>
      </c>
      <c r="BD275" s="3">
        <v>0</v>
      </c>
      <c r="BE275" s="3">
        <v>0</v>
      </c>
      <c r="BF275" s="3">
        <v>0</v>
      </c>
      <c r="BG275" s="3">
        <v>0</v>
      </c>
      <c r="BH275" s="3">
        <v>1</v>
      </c>
      <c r="BI275" s="3">
        <v>0.4</v>
      </c>
      <c r="BJ275" s="3">
        <v>2</v>
      </c>
      <c r="BK275" s="3">
        <v>2</v>
      </c>
      <c r="BL275" s="3">
        <v>166.16</v>
      </c>
      <c r="BM275" s="3">
        <v>24.92</v>
      </c>
      <c r="BN275" s="3">
        <v>191.08</v>
      </c>
      <c r="BO275" s="3">
        <v>191.08</v>
      </c>
      <c r="BQ275" s="3" t="s">
        <v>938</v>
      </c>
      <c r="BR275" s="3" t="s">
        <v>84</v>
      </c>
      <c r="BS275" s="4">
        <v>44587</v>
      </c>
      <c r="BT275" s="5">
        <v>0.40486111111111112</v>
      </c>
      <c r="BU275" s="3" t="s">
        <v>939</v>
      </c>
      <c r="BV275" s="3" t="s">
        <v>103</v>
      </c>
      <c r="BY275" s="3">
        <v>9847.26</v>
      </c>
      <c r="CA275" s="3" t="s">
        <v>242</v>
      </c>
      <c r="CC275" s="3" t="s">
        <v>238</v>
      </c>
      <c r="CD275" s="3">
        <v>1911</v>
      </c>
      <c r="CE275" s="3" t="s">
        <v>86</v>
      </c>
      <c r="CF275" s="4">
        <v>44588</v>
      </c>
      <c r="CI275" s="3">
        <v>2</v>
      </c>
      <c r="CJ275" s="3">
        <v>2</v>
      </c>
      <c r="CK275" s="3">
        <v>43</v>
      </c>
      <c r="CL275" s="3" t="s">
        <v>87</v>
      </c>
    </row>
    <row r="276" spans="1:90" x14ac:dyDescent="0.2">
      <c r="A276" s="3" t="s">
        <v>72</v>
      </c>
      <c r="B276" s="3" t="s">
        <v>73</v>
      </c>
      <c r="C276" s="3" t="s">
        <v>74</v>
      </c>
      <c r="E276" s="3" t="str">
        <f>"GAB2007871"</f>
        <v>GAB2007871</v>
      </c>
      <c r="F276" s="4">
        <v>44585</v>
      </c>
      <c r="G276" s="3">
        <v>202207</v>
      </c>
      <c r="H276" s="3" t="s">
        <v>75</v>
      </c>
      <c r="I276" s="3" t="s">
        <v>76</v>
      </c>
      <c r="J276" s="3" t="s">
        <v>77</v>
      </c>
      <c r="K276" s="3" t="s">
        <v>78</v>
      </c>
      <c r="L276" s="3" t="s">
        <v>940</v>
      </c>
      <c r="M276" s="3" t="s">
        <v>941</v>
      </c>
      <c r="N276" s="3" t="s">
        <v>942</v>
      </c>
      <c r="O276" s="3" t="s">
        <v>112</v>
      </c>
      <c r="P276" s="3" t="str">
        <f>"CT071507 CT071508 CT071509    "</f>
        <v xml:space="preserve">CT071507 CT071508 CT071509    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3">
        <v>0</v>
      </c>
      <c r="AH276" s="3">
        <v>0</v>
      </c>
      <c r="AI276" s="3">
        <v>0</v>
      </c>
      <c r="AJ276" s="3">
        <v>0</v>
      </c>
      <c r="AK276" s="3">
        <v>29.95</v>
      </c>
      <c r="AL276" s="3">
        <v>0</v>
      </c>
      <c r="AM276" s="3">
        <v>0</v>
      </c>
      <c r="AN276" s="3">
        <v>0</v>
      </c>
      <c r="AO276" s="3">
        <v>0</v>
      </c>
      <c r="AP276" s="3">
        <v>0</v>
      </c>
      <c r="AQ276" s="3">
        <v>0</v>
      </c>
      <c r="AR276" s="3">
        <v>0</v>
      </c>
      <c r="AS276" s="3">
        <v>0</v>
      </c>
      <c r="AT276" s="3">
        <v>0</v>
      </c>
      <c r="AU276" s="3">
        <v>0</v>
      </c>
      <c r="AV276" s="3">
        <v>0</v>
      </c>
      <c r="AW276" s="3">
        <v>0</v>
      </c>
      <c r="AX276" s="3">
        <v>0</v>
      </c>
      <c r="AY276" s="3">
        <v>0</v>
      </c>
      <c r="AZ276" s="3">
        <v>0</v>
      </c>
      <c r="BA276" s="3">
        <v>0</v>
      </c>
      <c r="BB276" s="3">
        <v>0</v>
      </c>
      <c r="BC276" s="3">
        <v>0</v>
      </c>
      <c r="BD276" s="3">
        <v>0</v>
      </c>
      <c r="BE276" s="3">
        <v>0</v>
      </c>
      <c r="BF276" s="3">
        <v>0</v>
      </c>
      <c r="BG276" s="3">
        <v>0</v>
      </c>
      <c r="BH276" s="3">
        <v>1</v>
      </c>
      <c r="BI276" s="3">
        <v>0.7</v>
      </c>
      <c r="BJ276" s="3">
        <v>1.8</v>
      </c>
      <c r="BK276" s="3">
        <v>2</v>
      </c>
      <c r="BL276" s="3">
        <v>114.31</v>
      </c>
      <c r="BM276" s="3">
        <v>17.149999999999999</v>
      </c>
      <c r="BN276" s="3">
        <v>131.46</v>
      </c>
      <c r="BO276" s="3">
        <v>131.46</v>
      </c>
      <c r="BQ276" s="3" t="s">
        <v>190</v>
      </c>
      <c r="BR276" s="3" t="s">
        <v>84</v>
      </c>
      <c r="BS276" s="4">
        <v>44586</v>
      </c>
      <c r="BT276" s="5">
        <v>0.52777777777777779</v>
      </c>
      <c r="BU276" s="3" t="s">
        <v>943</v>
      </c>
      <c r="BV276" s="3" t="s">
        <v>103</v>
      </c>
      <c r="BY276" s="3">
        <v>8886.15</v>
      </c>
      <c r="BZ276" s="3" t="s">
        <v>124</v>
      </c>
      <c r="CA276" s="3" t="s">
        <v>944</v>
      </c>
      <c r="CC276" s="3" t="s">
        <v>941</v>
      </c>
      <c r="CD276" s="3">
        <v>3100</v>
      </c>
      <c r="CE276" s="3" t="s">
        <v>713</v>
      </c>
      <c r="CF276" s="4">
        <v>44587</v>
      </c>
      <c r="CI276" s="3">
        <v>1</v>
      </c>
      <c r="CJ276" s="3">
        <v>1</v>
      </c>
      <c r="CK276" s="3">
        <v>23</v>
      </c>
      <c r="CL276" s="3" t="s">
        <v>87</v>
      </c>
    </row>
    <row r="277" spans="1:90" x14ac:dyDescent="0.2">
      <c r="A277" s="3" t="s">
        <v>72</v>
      </c>
      <c r="B277" s="3" t="s">
        <v>73</v>
      </c>
      <c r="C277" s="3" t="s">
        <v>74</v>
      </c>
      <c r="E277" s="3" t="str">
        <f>"GAB2007869"</f>
        <v>GAB2007869</v>
      </c>
      <c r="F277" s="4">
        <v>44585</v>
      </c>
      <c r="G277" s="3">
        <v>202207</v>
      </c>
      <c r="H277" s="3" t="s">
        <v>75</v>
      </c>
      <c r="I277" s="3" t="s">
        <v>76</v>
      </c>
      <c r="J277" s="3" t="s">
        <v>77</v>
      </c>
      <c r="K277" s="3" t="s">
        <v>78</v>
      </c>
      <c r="L277" s="3" t="s">
        <v>237</v>
      </c>
      <c r="M277" s="3" t="s">
        <v>238</v>
      </c>
      <c r="N277" s="3" t="s">
        <v>239</v>
      </c>
      <c r="O277" s="3" t="s">
        <v>112</v>
      </c>
      <c r="P277" s="3" t="str">
        <f>"CT071506                      "</f>
        <v xml:space="preserve">CT071506                      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3">
        <v>0</v>
      </c>
      <c r="AH277" s="3">
        <v>0</v>
      </c>
      <c r="AI277" s="3">
        <v>0</v>
      </c>
      <c r="AJ277" s="3">
        <v>0</v>
      </c>
      <c r="AK277" s="3">
        <v>36.71</v>
      </c>
      <c r="AL277" s="3">
        <v>0</v>
      </c>
      <c r="AM277" s="3">
        <v>0</v>
      </c>
      <c r="AN277" s="3">
        <v>0</v>
      </c>
      <c r="AO277" s="3">
        <v>0</v>
      </c>
      <c r="AP277" s="3">
        <v>0</v>
      </c>
      <c r="AQ277" s="3">
        <v>0</v>
      </c>
      <c r="AR277" s="3">
        <v>0</v>
      </c>
      <c r="AS277" s="3">
        <v>0</v>
      </c>
      <c r="AT277" s="3">
        <v>0</v>
      </c>
      <c r="AU277" s="3">
        <v>0</v>
      </c>
      <c r="AV277" s="3">
        <v>0</v>
      </c>
      <c r="AW277" s="3">
        <v>0</v>
      </c>
      <c r="AX277" s="3">
        <v>0</v>
      </c>
      <c r="AY277" s="3">
        <v>0</v>
      </c>
      <c r="AZ277" s="3">
        <v>0</v>
      </c>
      <c r="BA277" s="3">
        <v>0</v>
      </c>
      <c r="BB277" s="3">
        <v>0</v>
      </c>
      <c r="BC277" s="3">
        <v>0</v>
      </c>
      <c r="BD277" s="3">
        <v>0</v>
      </c>
      <c r="BE277" s="3">
        <v>0</v>
      </c>
      <c r="BF277" s="3">
        <v>0</v>
      </c>
      <c r="BG277" s="3">
        <v>0</v>
      </c>
      <c r="BH277" s="3">
        <v>1</v>
      </c>
      <c r="BI277" s="3">
        <v>0.2</v>
      </c>
      <c r="BJ277" s="3">
        <v>2.5</v>
      </c>
      <c r="BK277" s="3">
        <v>2.5</v>
      </c>
      <c r="BL277" s="3">
        <v>140.12</v>
      </c>
      <c r="BM277" s="3">
        <v>21.02</v>
      </c>
      <c r="BN277" s="3">
        <v>161.13999999999999</v>
      </c>
      <c r="BO277" s="3">
        <v>161.13999999999999</v>
      </c>
      <c r="BQ277" s="3" t="s">
        <v>945</v>
      </c>
      <c r="BR277" s="3" t="s">
        <v>84</v>
      </c>
      <c r="BS277" s="4">
        <v>44586</v>
      </c>
      <c r="BT277" s="5">
        <v>0.42152777777777778</v>
      </c>
      <c r="BU277" s="3" t="s">
        <v>241</v>
      </c>
      <c r="BV277" s="3" t="s">
        <v>103</v>
      </c>
      <c r="BY277" s="3">
        <v>12587.12</v>
      </c>
      <c r="BZ277" s="3" t="s">
        <v>124</v>
      </c>
      <c r="CA277" s="3" t="s">
        <v>242</v>
      </c>
      <c r="CC277" s="3" t="s">
        <v>238</v>
      </c>
      <c r="CD277" s="3">
        <v>1900</v>
      </c>
      <c r="CE277" s="3" t="s">
        <v>128</v>
      </c>
      <c r="CF277" s="4">
        <v>44587</v>
      </c>
      <c r="CI277" s="3">
        <v>1</v>
      </c>
      <c r="CJ277" s="3">
        <v>1</v>
      </c>
      <c r="CK277" s="3">
        <v>23</v>
      </c>
      <c r="CL277" s="3" t="s">
        <v>87</v>
      </c>
    </row>
    <row r="278" spans="1:90" x14ac:dyDescent="0.2">
      <c r="A278" s="3" t="s">
        <v>72</v>
      </c>
      <c r="B278" s="3" t="s">
        <v>73</v>
      </c>
      <c r="C278" s="3" t="s">
        <v>74</v>
      </c>
      <c r="E278" s="3" t="str">
        <f>"GAB2007891"</f>
        <v>GAB2007891</v>
      </c>
      <c r="F278" s="4">
        <v>44585</v>
      </c>
      <c r="G278" s="3">
        <v>202207</v>
      </c>
      <c r="H278" s="3" t="s">
        <v>75</v>
      </c>
      <c r="I278" s="3" t="s">
        <v>76</v>
      </c>
      <c r="J278" s="3" t="s">
        <v>77</v>
      </c>
      <c r="K278" s="3" t="s">
        <v>78</v>
      </c>
      <c r="L278" s="3" t="s">
        <v>365</v>
      </c>
      <c r="M278" s="3" t="s">
        <v>366</v>
      </c>
      <c r="N278" s="3" t="s">
        <v>946</v>
      </c>
      <c r="O278" s="3" t="s">
        <v>82</v>
      </c>
      <c r="P278" s="3" t="str">
        <f>"CT071530                      "</f>
        <v xml:space="preserve">CT071530                      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0</v>
      </c>
      <c r="AF278" s="3">
        <v>0</v>
      </c>
      <c r="AG278" s="3">
        <v>0</v>
      </c>
      <c r="AH278" s="3">
        <v>0</v>
      </c>
      <c r="AI278" s="3">
        <v>0</v>
      </c>
      <c r="AJ278" s="3">
        <v>0</v>
      </c>
      <c r="AK278" s="3">
        <v>92.72</v>
      </c>
      <c r="AL278" s="3">
        <v>0</v>
      </c>
      <c r="AM278" s="3">
        <v>0</v>
      </c>
      <c r="AN278" s="3">
        <v>0</v>
      </c>
      <c r="AO278" s="3">
        <v>0</v>
      </c>
      <c r="AP278" s="3">
        <v>0</v>
      </c>
      <c r="AQ278" s="3">
        <v>0</v>
      </c>
      <c r="AR278" s="3">
        <v>0</v>
      </c>
      <c r="AS278" s="3">
        <v>0</v>
      </c>
      <c r="AT278" s="3">
        <v>0</v>
      </c>
      <c r="AU278" s="3">
        <v>0</v>
      </c>
      <c r="AV278" s="3">
        <v>0</v>
      </c>
      <c r="AW278" s="3">
        <v>0</v>
      </c>
      <c r="AX278" s="3">
        <v>0</v>
      </c>
      <c r="AY278" s="3">
        <v>0</v>
      </c>
      <c r="AZ278" s="3">
        <v>0</v>
      </c>
      <c r="BA278" s="3">
        <v>0</v>
      </c>
      <c r="BB278" s="3">
        <v>0</v>
      </c>
      <c r="BC278" s="3">
        <v>0</v>
      </c>
      <c r="BD278" s="3">
        <v>0</v>
      </c>
      <c r="BE278" s="3">
        <v>0</v>
      </c>
      <c r="BF278" s="3">
        <v>0</v>
      </c>
      <c r="BG278" s="3">
        <v>0</v>
      </c>
      <c r="BH278" s="3">
        <v>4</v>
      </c>
      <c r="BI278" s="3">
        <v>26.5</v>
      </c>
      <c r="BJ278" s="3">
        <v>65.599999999999994</v>
      </c>
      <c r="BK278" s="3">
        <v>66</v>
      </c>
      <c r="BL278" s="3">
        <v>359.14</v>
      </c>
      <c r="BM278" s="3">
        <v>53.87</v>
      </c>
      <c r="BN278" s="3">
        <v>413.01</v>
      </c>
      <c r="BO278" s="3">
        <v>413.01</v>
      </c>
      <c r="BQ278" s="3" t="s">
        <v>622</v>
      </c>
      <c r="BR278" s="3" t="s">
        <v>84</v>
      </c>
      <c r="BS278" s="4">
        <v>44587</v>
      </c>
      <c r="BT278" s="5">
        <v>0.39166666666666666</v>
      </c>
      <c r="BU278" s="3" t="s">
        <v>947</v>
      </c>
      <c r="BV278" s="3" t="s">
        <v>103</v>
      </c>
      <c r="BY278" s="3">
        <v>327935.76</v>
      </c>
      <c r="CA278" s="3" t="s">
        <v>948</v>
      </c>
      <c r="CC278" s="3" t="s">
        <v>366</v>
      </c>
      <c r="CD278" s="3">
        <v>6001</v>
      </c>
      <c r="CE278" s="3" t="s">
        <v>86</v>
      </c>
      <c r="CF278" s="4">
        <v>44587</v>
      </c>
      <c r="CI278" s="3">
        <v>2</v>
      </c>
      <c r="CJ278" s="3">
        <v>2</v>
      </c>
      <c r="CK278" s="3">
        <v>41</v>
      </c>
      <c r="CL278" s="3" t="s">
        <v>87</v>
      </c>
    </row>
    <row r="279" spans="1:90" x14ac:dyDescent="0.2">
      <c r="A279" s="3" t="s">
        <v>72</v>
      </c>
      <c r="B279" s="3" t="s">
        <v>73</v>
      </c>
      <c r="C279" s="3" t="s">
        <v>74</v>
      </c>
      <c r="E279" s="3" t="str">
        <f>"GAB2007882"</f>
        <v>GAB2007882</v>
      </c>
      <c r="F279" s="4">
        <v>44585</v>
      </c>
      <c r="G279" s="3">
        <v>202207</v>
      </c>
      <c r="H279" s="3" t="s">
        <v>75</v>
      </c>
      <c r="I279" s="3" t="s">
        <v>76</v>
      </c>
      <c r="J279" s="3" t="s">
        <v>77</v>
      </c>
      <c r="K279" s="3" t="s">
        <v>78</v>
      </c>
      <c r="L279" s="3" t="s">
        <v>207</v>
      </c>
      <c r="M279" s="3" t="s">
        <v>208</v>
      </c>
      <c r="N279" s="3" t="s">
        <v>949</v>
      </c>
      <c r="O279" s="3" t="s">
        <v>82</v>
      </c>
      <c r="P279" s="3" t="str">
        <f>"CT071518                      "</f>
        <v xml:space="preserve">CT071518                      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3">
        <v>0</v>
      </c>
      <c r="AE279" s="3">
        <v>0</v>
      </c>
      <c r="AF279" s="3">
        <v>0</v>
      </c>
      <c r="AG279" s="3">
        <v>0</v>
      </c>
      <c r="AH279" s="3">
        <v>0</v>
      </c>
      <c r="AI279" s="3">
        <v>0</v>
      </c>
      <c r="AJ279" s="3">
        <v>0</v>
      </c>
      <c r="AK279" s="3">
        <v>29.89</v>
      </c>
      <c r="AL279" s="3">
        <v>0</v>
      </c>
      <c r="AM279" s="3">
        <v>0</v>
      </c>
      <c r="AN279" s="3">
        <v>0</v>
      </c>
      <c r="AO279" s="3">
        <v>0</v>
      </c>
      <c r="AP279" s="3">
        <v>0</v>
      </c>
      <c r="AQ279" s="3">
        <v>0</v>
      </c>
      <c r="AR279" s="3">
        <v>0</v>
      </c>
      <c r="AS279" s="3">
        <v>0</v>
      </c>
      <c r="AT279" s="3">
        <v>0</v>
      </c>
      <c r="AU279" s="3">
        <v>0</v>
      </c>
      <c r="AV279" s="3">
        <v>0</v>
      </c>
      <c r="AW279" s="3">
        <v>0</v>
      </c>
      <c r="AX279" s="3">
        <v>0</v>
      </c>
      <c r="AY279" s="3">
        <v>0</v>
      </c>
      <c r="AZ279" s="3">
        <v>0</v>
      </c>
      <c r="BA279" s="3">
        <v>0</v>
      </c>
      <c r="BB279" s="3">
        <v>0</v>
      </c>
      <c r="BC279" s="3">
        <v>0</v>
      </c>
      <c r="BD279" s="3">
        <v>0</v>
      </c>
      <c r="BE279" s="3">
        <v>0</v>
      </c>
      <c r="BF279" s="3">
        <v>0</v>
      </c>
      <c r="BG279" s="3">
        <v>0</v>
      </c>
      <c r="BH279" s="3">
        <v>1</v>
      </c>
      <c r="BI279" s="3">
        <v>0.5</v>
      </c>
      <c r="BJ279" s="3">
        <v>1.8</v>
      </c>
      <c r="BK279" s="3">
        <v>2</v>
      </c>
      <c r="BL279" s="3">
        <v>119.34</v>
      </c>
      <c r="BM279" s="3">
        <v>17.899999999999999</v>
      </c>
      <c r="BN279" s="3">
        <v>137.24</v>
      </c>
      <c r="BO279" s="3">
        <v>137.24</v>
      </c>
      <c r="BQ279" s="3" t="s">
        <v>950</v>
      </c>
      <c r="BR279" s="3" t="s">
        <v>84</v>
      </c>
      <c r="BS279" s="4">
        <v>44587</v>
      </c>
      <c r="BT279" s="5">
        <v>0.42083333333333334</v>
      </c>
      <c r="BU279" s="3" t="s">
        <v>951</v>
      </c>
      <c r="BV279" s="3" t="s">
        <v>103</v>
      </c>
      <c r="BY279" s="3">
        <v>9243.33</v>
      </c>
      <c r="CA279" s="3" t="s">
        <v>212</v>
      </c>
      <c r="CC279" s="3" t="s">
        <v>208</v>
      </c>
      <c r="CD279" s="3">
        <v>2170</v>
      </c>
      <c r="CE279" s="3" t="s">
        <v>86</v>
      </c>
      <c r="CF279" s="4">
        <v>44588</v>
      </c>
      <c r="CI279" s="3">
        <v>2</v>
      </c>
      <c r="CJ279" s="3">
        <v>2</v>
      </c>
      <c r="CK279" s="3">
        <v>41</v>
      </c>
      <c r="CL279" s="3" t="s">
        <v>87</v>
      </c>
    </row>
    <row r="280" spans="1:90" x14ac:dyDescent="0.2">
      <c r="A280" s="3" t="s">
        <v>72</v>
      </c>
      <c r="B280" s="3" t="s">
        <v>73</v>
      </c>
      <c r="C280" s="3" t="s">
        <v>74</v>
      </c>
      <c r="E280" s="3" t="str">
        <f>"GAB2007883"</f>
        <v>GAB2007883</v>
      </c>
      <c r="F280" s="4">
        <v>44585</v>
      </c>
      <c r="G280" s="3">
        <v>202207</v>
      </c>
      <c r="H280" s="3" t="s">
        <v>75</v>
      </c>
      <c r="I280" s="3" t="s">
        <v>76</v>
      </c>
      <c r="J280" s="3" t="s">
        <v>77</v>
      </c>
      <c r="K280" s="3" t="s">
        <v>78</v>
      </c>
      <c r="L280" s="3" t="s">
        <v>952</v>
      </c>
      <c r="M280" s="3" t="s">
        <v>953</v>
      </c>
      <c r="N280" s="3" t="s">
        <v>954</v>
      </c>
      <c r="O280" s="3" t="s">
        <v>82</v>
      </c>
      <c r="P280" s="3" t="str">
        <f>"CT071523                      "</f>
        <v xml:space="preserve">CT071523                      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>
        <v>0</v>
      </c>
      <c r="AE280" s="3">
        <v>0</v>
      </c>
      <c r="AF280" s="3">
        <v>0</v>
      </c>
      <c r="AG280" s="3">
        <v>0</v>
      </c>
      <c r="AH280" s="3">
        <v>0</v>
      </c>
      <c r="AI280" s="3">
        <v>0</v>
      </c>
      <c r="AJ280" s="3">
        <v>0</v>
      </c>
      <c r="AK280" s="3">
        <v>42.16</v>
      </c>
      <c r="AL280" s="3">
        <v>0</v>
      </c>
      <c r="AM280" s="3">
        <v>0</v>
      </c>
      <c r="AN280" s="3">
        <v>0</v>
      </c>
      <c r="AO280" s="3">
        <v>0</v>
      </c>
      <c r="AP280" s="3">
        <v>0</v>
      </c>
      <c r="AQ280" s="3">
        <v>0</v>
      </c>
      <c r="AR280" s="3">
        <v>0</v>
      </c>
      <c r="AS280" s="3">
        <v>0</v>
      </c>
      <c r="AT280" s="3">
        <v>0</v>
      </c>
      <c r="AU280" s="3">
        <v>0</v>
      </c>
      <c r="AV280" s="3">
        <v>0</v>
      </c>
      <c r="AW280" s="3">
        <v>0</v>
      </c>
      <c r="AX280" s="3">
        <v>0</v>
      </c>
      <c r="AY280" s="3">
        <v>0</v>
      </c>
      <c r="AZ280" s="3">
        <v>0</v>
      </c>
      <c r="BA280" s="3">
        <v>0</v>
      </c>
      <c r="BB280" s="3">
        <v>0</v>
      </c>
      <c r="BC280" s="3">
        <v>0</v>
      </c>
      <c r="BD280" s="3">
        <v>0</v>
      </c>
      <c r="BE280" s="3">
        <v>0</v>
      </c>
      <c r="BF280" s="3">
        <v>0</v>
      </c>
      <c r="BG280" s="3">
        <v>0</v>
      </c>
      <c r="BH280" s="3">
        <v>1</v>
      </c>
      <c r="BI280" s="3">
        <v>0.6</v>
      </c>
      <c r="BJ280" s="3">
        <v>2.2000000000000002</v>
      </c>
      <c r="BK280" s="3">
        <v>3</v>
      </c>
      <c r="BL280" s="3">
        <v>166.16</v>
      </c>
      <c r="BM280" s="3">
        <v>24.92</v>
      </c>
      <c r="BN280" s="3">
        <v>191.08</v>
      </c>
      <c r="BO280" s="3">
        <v>191.08</v>
      </c>
      <c r="BQ280" s="3" t="s">
        <v>622</v>
      </c>
      <c r="BR280" s="3" t="s">
        <v>84</v>
      </c>
      <c r="BS280" s="4">
        <v>44587</v>
      </c>
      <c r="BT280" s="5">
        <v>0.38194444444444442</v>
      </c>
      <c r="BU280" s="3" t="s">
        <v>955</v>
      </c>
      <c r="BV280" s="3" t="s">
        <v>103</v>
      </c>
      <c r="BY280" s="3">
        <v>10819.2</v>
      </c>
      <c r="CC280" s="3" t="s">
        <v>953</v>
      </c>
      <c r="CD280" s="3">
        <v>6265</v>
      </c>
      <c r="CE280" s="3" t="s">
        <v>86</v>
      </c>
      <c r="CF280" s="4">
        <v>44589</v>
      </c>
      <c r="CI280" s="3">
        <v>3</v>
      </c>
      <c r="CJ280" s="3">
        <v>2</v>
      </c>
      <c r="CK280" s="3">
        <v>43</v>
      </c>
      <c r="CL280" s="3" t="s">
        <v>87</v>
      </c>
    </row>
    <row r="281" spans="1:90" x14ac:dyDescent="0.2">
      <c r="A281" s="3" t="s">
        <v>72</v>
      </c>
      <c r="B281" s="3" t="s">
        <v>73</v>
      </c>
      <c r="C281" s="3" t="s">
        <v>74</v>
      </c>
      <c r="E281" s="3" t="str">
        <f>"GAB2007884"</f>
        <v>GAB2007884</v>
      </c>
      <c r="F281" s="4">
        <v>44585</v>
      </c>
      <c r="G281" s="3">
        <v>202207</v>
      </c>
      <c r="H281" s="3" t="s">
        <v>75</v>
      </c>
      <c r="I281" s="3" t="s">
        <v>76</v>
      </c>
      <c r="J281" s="3" t="s">
        <v>77</v>
      </c>
      <c r="K281" s="3" t="s">
        <v>78</v>
      </c>
      <c r="L281" s="3" t="s">
        <v>92</v>
      </c>
      <c r="M281" s="3" t="s">
        <v>93</v>
      </c>
      <c r="N281" s="3" t="s">
        <v>144</v>
      </c>
      <c r="O281" s="3" t="s">
        <v>82</v>
      </c>
      <c r="P281" s="3" t="str">
        <f>"ATT:DUDU                      "</f>
        <v xml:space="preserve">ATT:DUDU                      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3">
        <v>0</v>
      </c>
      <c r="AE281" s="3">
        <v>0</v>
      </c>
      <c r="AF281" s="3">
        <v>0</v>
      </c>
      <c r="AG281" s="3">
        <v>0</v>
      </c>
      <c r="AH281" s="3">
        <v>0</v>
      </c>
      <c r="AI281" s="3">
        <v>0</v>
      </c>
      <c r="AJ281" s="3">
        <v>0</v>
      </c>
      <c r="AK281" s="3">
        <v>29.89</v>
      </c>
      <c r="AL281" s="3">
        <v>0</v>
      </c>
      <c r="AM281" s="3">
        <v>0</v>
      </c>
      <c r="AN281" s="3">
        <v>0</v>
      </c>
      <c r="AO281" s="3">
        <v>0</v>
      </c>
      <c r="AP281" s="3">
        <v>0</v>
      </c>
      <c r="AQ281" s="3">
        <v>0</v>
      </c>
      <c r="AR281" s="3">
        <v>0</v>
      </c>
      <c r="AS281" s="3">
        <v>0</v>
      </c>
      <c r="AT281" s="3">
        <v>0</v>
      </c>
      <c r="AU281" s="3">
        <v>0</v>
      </c>
      <c r="AV281" s="3">
        <v>0</v>
      </c>
      <c r="AW281" s="3">
        <v>0</v>
      </c>
      <c r="AX281" s="3">
        <v>0</v>
      </c>
      <c r="AY281" s="3">
        <v>0</v>
      </c>
      <c r="AZ281" s="3">
        <v>0</v>
      </c>
      <c r="BA281" s="3">
        <v>0</v>
      </c>
      <c r="BB281" s="3">
        <v>0</v>
      </c>
      <c r="BC281" s="3">
        <v>0</v>
      </c>
      <c r="BD281" s="3">
        <v>0</v>
      </c>
      <c r="BE281" s="3">
        <v>0</v>
      </c>
      <c r="BF281" s="3">
        <v>0</v>
      </c>
      <c r="BG281" s="3">
        <v>0</v>
      </c>
      <c r="BH281" s="3">
        <v>1</v>
      </c>
      <c r="BI281" s="3">
        <v>6.8</v>
      </c>
      <c r="BJ281" s="3">
        <v>8.6</v>
      </c>
      <c r="BK281" s="3">
        <v>9</v>
      </c>
      <c r="BL281" s="3">
        <v>119.34</v>
      </c>
      <c r="BM281" s="3">
        <v>17.899999999999999</v>
      </c>
      <c r="BN281" s="3">
        <v>137.24</v>
      </c>
      <c r="BO281" s="3">
        <v>137.24</v>
      </c>
      <c r="BQ281" s="3" t="s">
        <v>354</v>
      </c>
      <c r="BR281" s="3" t="s">
        <v>84</v>
      </c>
      <c r="BS281" s="4">
        <v>44587</v>
      </c>
      <c r="BT281" s="5">
        <v>0.3979166666666667</v>
      </c>
      <c r="BU281" s="3" t="s">
        <v>529</v>
      </c>
      <c r="BV281" s="3" t="s">
        <v>103</v>
      </c>
      <c r="BY281" s="3">
        <v>42763.55</v>
      </c>
      <c r="CA281" s="3" t="s">
        <v>451</v>
      </c>
      <c r="CC281" s="3" t="s">
        <v>93</v>
      </c>
      <c r="CD281" s="3">
        <v>157</v>
      </c>
      <c r="CE281" s="3" t="s">
        <v>86</v>
      </c>
      <c r="CF281" s="4">
        <v>44588</v>
      </c>
      <c r="CI281" s="3">
        <v>2</v>
      </c>
      <c r="CJ281" s="3">
        <v>2</v>
      </c>
      <c r="CK281" s="3">
        <v>41</v>
      </c>
      <c r="CL281" s="3" t="s">
        <v>87</v>
      </c>
    </row>
    <row r="282" spans="1:90" x14ac:dyDescent="0.2">
      <c r="A282" s="3" t="s">
        <v>72</v>
      </c>
      <c r="B282" s="3" t="s">
        <v>73</v>
      </c>
      <c r="C282" s="3" t="s">
        <v>74</v>
      </c>
      <c r="E282" s="3" t="str">
        <f>"GAB2007890"</f>
        <v>GAB2007890</v>
      </c>
      <c r="F282" s="4">
        <v>44585</v>
      </c>
      <c r="G282" s="3">
        <v>202207</v>
      </c>
      <c r="H282" s="3" t="s">
        <v>75</v>
      </c>
      <c r="I282" s="3" t="s">
        <v>76</v>
      </c>
      <c r="J282" s="3" t="s">
        <v>77</v>
      </c>
      <c r="K282" s="3" t="s">
        <v>78</v>
      </c>
      <c r="L282" s="3" t="s">
        <v>194</v>
      </c>
      <c r="M282" s="3" t="s">
        <v>195</v>
      </c>
      <c r="N282" s="3" t="s">
        <v>582</v>
      </c>
      <c r="O282" s="3" t="s">
        <v>82</v>
      </c>
      <c r="P282" s="3" t="str">
        <f>"CT071314                      "</f>
        <v xml:space="preserve">CT071314                      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3">
        <v>0</v>
      </c>
      <c r="AE282" s="3">
        <v>0</v>
      </c>
      <c r="AF282" s="3">
        <v>0</v>
      </c>
      <c r="AG282" s="3">
        <v>0</v>
      </c>
      <c r="AH282" s="3">
        <v>0</v>
      </c>
      <c r="AI282" s="3">
        <v>0</v>
      </c>
      <c r="AJ282" s="3">
        <v>0</v>
      </c>
      <c r="AK282" s="3">
        <v>29.89</v>
      </c>
      <c r="AL282" s="3">
        <v>0</v>
      </c>
      <c r="AM282" s="3">
        <v>0</v>
      </c>
      <c r="AN282" s="3">
        <v>0</v>
      </c>
      <c r="AO282" s="3">
        <v>0</v>
      </c>
      <c r="AP282" s="3">
        <v>0</v>
      </c>
      <c r="AQ282" s="3">
        <v>0</v>
      </c>
      <c r="AR282" s="3">
        <v>0</v>
      </c>
      <c r="AS282" s="3">
        <v>0</v>
      </c>
      <c r="AT282" s="3">
        <v>0</v>
      </c>
      <c r="AU282" s="3">
        <v>0</v>
      </c>
      <c r="AV282" s="3">
        <v>0</v>
      </c>
      <c r="AW282" s="3">
        <v>0</v>
      </c>
      <c r="AX282" s="3">
        <v>0</v>
      </c>
      <c r="AY282" s="3">
        <v>0</v>
      </c>
      <c r="AZ282" s="3">
        <v>0</v>
      </c>
      <c r="BA282" s="3">
        <v>0</v>
      </c>
      <c r="BB282" s="3">
        <v>0</v>
      </c>
      <c r="BC282" s="3">
        <v>0</v>
      </c>
      <c r="BD282" s="3">
        <v>0</v>
      </c>
      <c r="BE282" s="3">
        <v>0</v>
      </c>
      <c r="BF282" s="3">
        <v>0</v>
      </c>
      <c r="BG282" s="3">
        <v>0</v>
      </c>
      <c r="BH282" s="3">
        <v>1</v>
      </c>
      <c r="BI282" s="3">
        <v>5.6</v>
      </c>
      <c r="BJ282" s="3">
        <v>7.8</v>
      </c>
      <c r="BK282" s="3">
        <v>8</v>
      </c>
      <c r="BL282" s="3">
        <v>119.34</v>
      </c>
      <c r="BM282" s="3">
        <v>17.899999999999999</v>
      </c>
      <c r="BN282" s="3">
        <v>137.24</v>
      </c>
      <c r="BO282" s="3">
        <v>137.24</v>
      </c>
      <c r="BQ282" s="3" t="s">
        <v>956</v>
      </c>
      <c r="BR282" s="3" t="s">
        <v>84</v>
      </c>
      <c r="BS282" s="4">
        <v>44587</v>
      </c>
      <c r="BT282" s="5">
        <v>0.41666666666666669</v>
      </c>
      <c r="BU282" s="3" t="s">
        <v>957</v>
      </c>
      <c r="BV282" s="3" t="s">
        <v>103</v>
      </c>
      <c r="BY282" s="3">
        <v>38831.870000000003</v>
      </c>
      <c r="CA282" s="3" t="s">
        <v>199</v>
      </c>
      <c r="CC282" s="3" t="s">
        <v>195</v>
      </c>
      <c r="CD282" s="3">
        <v>2</v>
      </c>
      <c r="CE282" s="3" t="s">
        <v>86</v>
      </c>
      <c r="CF282" s="4">
        <v>44588</v>
      </c>
      <c r="CI282" s="3">
        <v>2</v>
      </c>
      <c r="CJ282" s="3">
        <v>2</v>
      </c>
      <c r="CK282" s="3">
        <v>41</v>
      </c>
      <c r="CL282" s="3" t="s">
        <v>87</v>
      </c>
    </row>
    <row r="283" spans="1:90" x14ac:dyDescent="0.2">
      <c r="A283" s="3" t="s">
        <v>72</v>
      </c>
      <c r="B283" s="3" t="s">
        <v>73</v>
      </c>
      <c r="C283" s="3" t="s">
        <v>74</v>
      </c>
      <c r="E283" s="3" t="str">
        <f>"GAB2007889"</f>
        <v>GAB2007889</v>
      </c>
      <c r="F283" s="4">
        <v>44585</v>
      </c>
      <c r="G283" s="3">
        <v>202207</v>
      </c>
      <c r="H283" s="3" t="s">
        <v>75</v>
      </c>
      <c r="I283" s="3" t="s">
        <v>76</v>
      </c>
      <c r="J283" s="3" t="s">
        <v>77</v>
      </c>
      <c r="K283" s="3" t="s">
        <v>78</v>
      </c>
      <c r="L283" s="3" t="s">
        <v>194</v>
      </c>
      <c r="M283" s="3" t="s">
        <v>195</v>
      </c>
      <c r="N283" s="3" t="s">
        <v>313</v>
      </c>
      <c r="O283" s="3" t="s">
        <v>112</v>
      </c>
      <c r="P283" s="3" t="str">
        <f>"006702                        "</f>
        <v xml:space="preserve">006702                        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>
        <v>0</v>
      </c>
      <c r="AE283" s="3">
        <v>0</v>
      </c>
      <c r="AF283" s="3">
        <v>0</v>
      </c>
      <c r="AG283" s="3">
        <v>0</v>
      </c>
      <c r="AH283" s="3">
        <v>0</v>
      </c>
      <c r="AI283" s="3">
        <v>0</v>
      </c>
      <c r="AJ283" s="3">
        <v>0</v>
      </c>
      <c r="AK283" s="3">
        <v>23.18</v>
      </c>
      <c r="AL283" s="3">
        <v>0</v>
      </c>
      <c r="AM283" s="3">
        <v>0</v>
      </c>
      <c r="AN283" s="3">
        <v>0</v>
      </c>
      <c r="AO283" s="3">
        <v>0</v>
      </c>
      <c r="AP283" s="3">
        <v>0</v>
      </c>
      <c r="AQ283" s="3">
        <v>0</v>
      </c>
      <c r="AR283" s="3">
        <v>0</v>
      </c>
      <c r="AS283" s="3">
        <v>0</v>
      </c>
      <c r="AT283" s="3">
        <v>0</v>
      </c>
      <c r="AU283" s="3">
        <v>0</v>
      </c>
      <c r="AV283" s="3">
        <v>0</v>
      </c>
      <c r="AW283" s="3">
        <v>0</v>
      </c>
      <c r="AX283" s="3">
        <v>0</v>
      </c>
      <c r="AY283" s="3">
        <v>0</v>
      </c>
      <c r="AZ283" s="3">
        <v>0</v>
      </c>
      <c r="BA283" s="3">
        <v>0</v>
      </c>
      <c r="BB283" s="3">
        <v>0</v>
      </c>
      <c r="BC283" s="3">
        <v>0</v>
      </c>
      <c r="BD283" s="3">
        <v>0</v>
      </c>
      <c r="BE283" s="3">
        <v>0</v>
      </c>
      <c r="BF283" s="3">
        <v>0</v>
      </c>
      <c r="BG283" s="3">
        <v>0</v>
      </c>
      <c r="BH283" s="3">
        <v>1</v>
      </c>
      <c r="BI283" s="3">
        <v>0.3</v>
      </c>
      <c r="BJ283" s="3">
        <v>2.9</v>
      </c>
      <c r="BK283" s="3">
        <v>3</v>
      </c>
      <c r="BL283" s="3">
        <v>88.48</v>
      </c>
      <c r="BM283" s="3">
        <v>13.27</v>
      </c>
      <c r="BN283" s="3">
        <v>101.75</v>
      </c>
      <c r="BO283" s="3">
        <v>101.75</v>
      </c>
      <c r="BQ283" s="3" t="s">
        <v>958</v>
      </c>
      <c r="BR283" s="3" t="s">
        <v>84</v>
      </c>
      <c r="BS283" s="4">
        <v>44586</v>
      </c>
      <c r="BT283" s="5">
        <v>0.4201388888888889</v>
      </c>
      <c r="BU283" s="3" t="s">
        <v>315</v>
      </c>
      <c r="BV283" s="3" t="s">
        <v>103</v>
      </c>
      <c r="BY283" s="3">
        <v>14643.3</v>
      </c>
      <c r="BZ283" s="3" t="s">
        <v>124</v>
      </c>
      <c r="CA283" s="3" t="s">
        <v>316</v>
      </c>
      <c r="CC283" s="3" t="s">
        <v>195</v>
      </c>
      <c r="CD283" s="3">
        <v>81</v>
      </c>
      <c r="CE283" s="3" t="s">
        <v>206</v>
      </c>
      <c r="CF283" s="4">
        <v>44587</v>
      </c>
      <c r="CI283" s="3">
        <v>1</v>
      </c>
      <c r="CJ283" s="3">
        <v>1</v>
      </c>
      <c r="CK283" s="3">
        <v>21</v>
      </c>
      <c r="CL283" s="3" t="s">
        <v>87</v>
      </c>
    </row>
    <row r="284" spans="1:90" x14ac:dyDescent="0.2">
      <c r="A284" s="3" t="s">
        <v>72</v>
      </c>
      <c r="B284" s="3" t="s">
        <v>73</v>
      </c>
      <c r="C284" s="3" t="s">
        <v>74</v>
      </c>
      <c r="E284" s="3" t="str">
        <f>"GAB2007888"</f>
        <v>GAB2007888</v>
      </c>
      <c r="F284" s="4">
        <v>44585</v>
      </c>
      <c r="G284" s="3">
        <v>202207</v>
      </c>
      <c r="H284" s="3" t="s">
        <v>75</v>
      </c>
      <c r="I284" s="3" t="s">
        <v>76</v>
      </c>
      <c r="J284" s="3" t="s">
        <v>77</v>
      </c>
      <c r="K284" s="3" t="s">
        <v>78</v>
      </c>
      <c r="L284" s="3" t="s">
        <v>389</v>
      </c>
      <c r="M284" s="3" t="s">
        <v>390</v>
      </c>
      <c r="N284" s="3" t="s">
        <v>641</v>
      </c>
      <c r="O284" s="3" t="s">
        <v>112</v>
      </c>
      <c r="P284" s="3" t="str">
        <f>"006700                        "</f>
        <v xml:space="preserve">006700                        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3">
        <v>0</v>
      </c>
      <c r="AG284" s="3">
        <v>0</v>
      </c>
      <c r="AH284" s="3">
        <v>0</v>
      </c>
      <c r="AI284" s="3">
        <v>0</v>
      </c>
      <c r="AJ284" s="3">
        <v>0</v>
      </c>
      <c r="AK284" s="3">
        <v>23.18</v>
      </c>
      <c r="AL284" s="3">
        <v>0</v>
      </c>
      <c r="AM284" s="3">
        <v>0</v>
      </c>
      <c r="AN284" s="3">
        <v>0</v>
      </c>
      <c r="AO284" s="3">
        <v>0</v>
      </c>
      <c r="AP284" s="3">
        <v>0</v>
      </c>
      <c r="AQ284" s="3">
        <v>0</v>
      </c>
      <c r="AR284" s="3">
        <v>0</v>
      </c>
      <c r="AS284" s="3">
        <v>0</v>
      </c>
      <c r="AT284" s="3">
        <v>0</v>
      </c>
      <c r="AU284" s="3">
        <v>0</v>
      </c>
      <c r="AV284" s="3">
        <v>0</v>
      </c>
      <c r="AW284" s="3">
        <v>0</v>
      </c>
      <c r="AX284" s="3">
        <v>0</v>
      </c>
      <c r="AY284" s="3">
        <v>0</v>
      </c>
      <c r="AZ284" s="3">
        <v>0</v>
      </c>
      <c r="BA284" s="3">
        <v>0</v>
      </c>
      <c r="BB284" s="3">
        <v>0</v>
      </c>
      <c r="BC284" s="3">
        <v>0</v>
      </c>
      <c r="BD284" s="3">
        <v>0</v>
      </c>
      <c r="BE284" s="3">
        <v>0</v>
      </c>
      <c r="BF284" s="3">
        <v>0</v>
      </c>
      <c r="BG284" s="3">
        <v>0</v>
      </c>
      <c r="BH284" s="3">
        <v>1</v>
      </c>
      <c r="BI284" s="3">
        <v>0.2</v>
      </c>
      <c r="BJ284" s="3">
        <v>2.6</v>
      </c>
      <c r="BK284" s="3">
        <v>3</v>
      </c>
      <c r="BL284" s="3">
        <v>88.48</v>
      </c>
      <c r="BM284" s="3">
        <v>13.27</v>
      </c>
      <c r="BN284" s="3">
        <v>101.75</v>
      </c>
      <c r="BO284" s="3">
        <v>101.75</v>
      </c>
      <c r="BQ284" s="3" t="s">
        <v>959</v>
      </c>
      <c r="BR284" s="3" t="s">
        <v>84</v>
      </c>
      <c r="BS284" s="4">
        <v>44587</v>
      </c>
      <c r="BT284" s="5">
        <v>0.4375</v>
      </c>
      <c r="BU284" s="3" t="s">
        <v>960</v>
      </c>
      <c r="BV284" s="3" t="s">
        <v>87</v>
      </c>
      <c r="BW284" s="3" t="s">
        <v>265</v>
      </c>
      <c r="BX284" s="3" t="s">
        <v>961</v>
      </c>
      <c r="BY284" s="3">
        <v>12916.8</v>
      </c>
      <c r="BZ284" s="3" t="s">
        <v>124</v>
      </c>
      <c r="CC284" s="3" t="s">
        <v>390</v>
      </c>
      <c r="CD284" s="3">
        <v>4001</v>
      </c>
      <c r="CE284" s="3" t="s">
        <v>128</v>
      </c>
      <c r="CF284" s="4">
        <v>44588</v>
      </c>
      <c r="CI284" s="3">
        <v>1</v>
      </c>
      <c r="CJ284" s="3">
        <v>2</v>
      </c>
      <c r="CK284" s="3">
        <v>21</v>
      </c>
      <c r="CL284" s="3" t="s">
        <v>87</v>
      </c>
    </row>
    <row r="285" spans="1:90" x14ac:dyDescent="0.2">
      <c r="A285" s="3" t="s">
        <v>72</v>
      </c>
      <c r="B285" s="3" t="s">
        <v>73</v>
      </c>
      <c r="C285" s="3" t="s">
        <v>74</v>
      </c>
      <c r="E285" s="3" t="str">
        <f>"GAB2007904"</f>
        <v>GAB2007904</v>
      </c>
      <c r="F285" s="4">
        <v>44586</v>
      </c>
      <c r="G285" s="3">
        <v>202207</v>
      </c>
      <c r="H285" s="3" t="s">
        <v>75</v>
      </c>
      <c r="I285" s="3" t="s">
        <v>76</v>
      </c>
      <c r="J285" s="3" t="s">
        <v>77</v>
      </c>
      <c r="K285" s="3" t="s">
        <v>78</v>
      </c>
      <c r="L285" s="3" t="s">
        <v>105</v>
      </c>
      <c r="M285" s="3" t="s">
        <v>106</v>
      </c>
      <c r="N285" s="3" t="s">
        <v>962</v>
      </c>
      <c r="O285" s="3" t="s">
        <v>82</v>
      </c>
      <c r="P285" s="3" t="str">
        <f>"CT071478                      "</f>
        <v xml:space="preserve">CT071478                      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3">
        <v>0</v>
      </c>
      <c r="AE285" s="3">
        <v>0</v>
      </c>
      <c r="AF285" s="3">
        <v>0</v>
      </c>
      <c r="AG285" s="3">
        <v>0</v>
      </c>
      <c r="AH285" s="3">
        <v>0</v>
      </c>
      <c r="AI285" s="3">
        <v>0</v>
      </c>
      <c r="AJ285" s="3">
        <v>0</v>
      </c>
      <c r="AK285" s="3">
        <v>31.12</v>
      </c>
      <c r="AL285" s="3">
        <v>0</v>
      </c>
      <c r="AM285" s="3">
        <v>0</v>
      </c>
      <c r="AN285" s="3">
        <v>0</v>
      </c>
      <c r="AO285" s="3">
        <v>0</v>
      </c>
      <c r="AP285" s="3">
        <v>0</v>
      </c>
      <c r="AQ285" s="3">
        <v>0</v>
      </c>
      <c r="AR285" s="3">
        <v>0</v>
      </c>
      <c r="AS285" s="3">
        <v>0</v>
      </c>
      <c r="AT285" s="3">
        <v>0</v>
      </c>
      <c r="AU285" s="3">
        <v>0</v>
      </c>
      <c r="AV285" s="3">
        <v>0</v>
      </c>
      <c r="AW285" s="3">
        <v>0</v>
      </c>
      <c r="AX285" s="3">
        <v>0</v>
      </c>
      <c r="AY285" s="3">
        <v>0</v>
      </c>
      <c r="AZ285" s="3">
        <v>0</v>
      </c>
      <c r="BA285" s="3">
        <v>0</v>
      </c>
      <c r="BB285" s="3">
        <v>0</v>
      </c>
      <c r="BC285" s="3">
        <v>0</v>
      </c>
      <c r="BD285" s="3">
        <v>0</v>
      </c>
      <c r="BE285" s="3">
        <v>0</v>
      </c>
      <c r="BF285" s="3">
        <v>0</v>
      </c>
      <c r="BG285" s="3">
        <v>0</v>
      </c>
      <c r="BH285" s="3">
        <v>1</v>
      </c>
      <c r="BI285" s="3">
        <v>5.3</v>
      </c>
      <c r="BJ285" s="3">
        <v>15.6</v>
      </c>
      <c r="BK285" s="3">
        <v>16</v>
      </c>
      <c r="BL285" s="3">
        <v>124.04</v>
      </c>
      <c r="BM285" s="3">
        <v>18.61</v>
      </c>
      <c r="BN285" s="3">
        <v>142.65</v>
      </c>
      <c r="BO285" s="3">
        <v>142.65</v>
      </c>
      <c r="BQ285" s="3" t="s">
        <v>963</v>
      </c>
      <c r="BR285" s="3" t="s">
        <v>84</v>
      </c>
      <c r="BS285" s="4">
        <v>44588</v>
      </c>
      <c r="BT285" s="5">
        <v>0.60347222222222219</v>
      </c>
      <c r="BU285" s="3" t="s">
        <v>964</v>
      </c>
      <c r="BV285" s="3" t="s">
        <v>103</v>
      </c>
      <c r="BY285" s="3">
        <v>77837.52</v>
      </c>
      <c r="CA285" s="3" t="s">
        <v>965</v>
      </c>
      <c r="CC285" s="3" t="s">
        <v>106</v>
      </c>
      <c r="CD285" s="3">
        <v>2092</v>
      </c>
      <c r="CE285" s="3" t="s">
        <v>966</v>
      </c>
      <c r="CF285" s="4">
        <v>44588</v>
      </c>
      <c r="CI285" s="3">
        <v>2</v>
      </c>
      <c r="CJ285" s="3">
        <v>2</v>
      </c>
      <c r="CK285" s="3">
        <v>41</v>
      </c>
      <c r="CL285" s="3" t="s">
        <v>87</v>
      </c>
    </row>
    <row r="286" spans="1:90" x14ac:dyDescent="0.2">
      <c r="A286" s="3" t="s">
        <v>72</v>
      </c>
      <c r="B286" s="3" t="s">
        <v>73</v>
      </c>
      <c r="C286" s="3" t="s">
        <v>74</v>
      </c>
      <c r="E286" s="3" t="str">
        <f>"GAB2007908"</f>
        <v>GAB2007908</v>
      </c>
      <c r="F286" s="4">
        <v>44586</v>
      </c>
      <c r="G286" s="3">
        <v>202207</v>
      </c>
      <c r="H286" s="3" t="s">
        <v>75</v>
      </c>
      <c r="I286" s="3" t="s">
        <v>76</v>
      </c>
      <c r="J286" s="3" t="s">
        <v>77</v>
      </c>
      <c r="K286" s="3" t="s">
        <v>78</v>
      </c>
      <c r="L286" s="3" t="s">
        <v>389</v>
      </c>
      <c r="M286" s="3" t="s">
        <v>390</v>
      </c>
      <c r="N286" s="3" t="s">
        <v>759</v>
      </c>
      <c r="O286" s="3" t="s">
        <v>112</v>
      </c>
      <c r="P286" s="3" t="str">
        <f>"006674                        "</f>
        <v xml:space="preserve">006674                        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3">
        <v>0</v>
      </c>
      <c r="AE286" s="3">
        <v>0</v>
      </c>
      <c r="AF286" s="3">
        <v>0</v>
      </c>
      <c r="AG286" s="3">
        <v>0</v>
      </c>
      <c r="AH286" s="3">
        <v>0</v>
      </c>
      <c r="AI286" s="3">
        <v>0</v>
      </c>
      <c r="AJ286" s="3">
        <v>0</v>
      </c>
      <c r="AK286" s="3">
        <v>19.32</v>
      </c>
      <c r="AL286" s="3">
        <v>0</v>
      </c>
      <c r="AM286" s="3">
        <v>0</v>
      </c>
      <c r="AN286" s="3">
        <v>0</v>
      </c>
      <c r="AO286" s="3">
        <v>0</v>
      </c>
      <c r="AP286" s="3">
        <v>0</v>
      </c>
      <c r="AQ286" s="3">
        <v>0</v>
      </c>
      <c r="AR286" s="3">
        <v>0</v>
      </c>
      <c r="AS286" s="3">
        <v>0</v>
      </c>
      <c r="AT286" s="3">
        <v>0</v>
      </c>
      <c r="AU286" s="3">
        <v>0</v>
      </c>
      <c r="AV286" s="3">
        <v>0</v>
      </c>
      <c r="AW286" s="3">
        <v>0</v>
      </c>
      <c r="AX286" s="3">
        <v>0</v>
      </c>
      <c r="AY286" s="3">
        <v>0</v>
      </c>
      <c r="AZ286" s="3">
        <v>0</v>
      </c>
      <c r="BA286" s="3">
        <v>0</v>
      </c>
      <c r="BB286" s="3">
        <v>0</v>
      </c>
      <c r="BC286" s="3">
        <v>0</v>
      </c>
      <c r="BD286" s="3">
        <v>0</v>
      </c>
      <c r="BE286" s="3">
        <v>0</v>
      </c>
      <c r="BF286" s="3">
        <v>0</v>
      </c>
      <c r="BG286" s="3">
        <v>0</v>
      </c>
      <c r="BH286" s="3">
        <v>1</v>
      </c>
      <c r="BI286" s="3">
        <v>0.1</v>
      </c>
      <c r="BJ286" s="3">
        <v>2.1</v>
      </c>
      <c r="BK286" s="3">
        <v>2.5</v>
      </c>
      <c r="BL286" s="3">
        <v>73.739999999999995</v>
      </c>
      <c r="BM286" s="3">
        <v>11.06</v>
      </c>
      <c r="BN286" s="3">
        <v>84.8</v>
      </c>
      <c r="BO286" s="3">
        <v>84.8</v>
      </c>
      <c r="BQ286" s="3" t="s">
        <v>967</v>
      </c>
      <c r="BR286" s="3" t="s">
        <v>84</v>
      </c>
      <c r="BS286" s="4">
        <v>44588</v>
      </c>
      <c r="BT286" s="5">
        <v>0.3611111111111111</v>
      </c>
      <c r="BU286" s="3" t="s">
        <v>761</v>
      </c>
      <c r="BV286" s="3" t="s">
        <v>87</v>
      </c>
      <c r="BW286" s="3" t="s">
        <v>265</v>
      </c>
      <c r="BX286" s="3" t="s">
        <v>961</v>
      </c>
      <c r="BY286" s="3">
        <v>10610.25</v>
      </c>
      <c r="BZ286" s="3" t="s">
        <v>124</v>
      </c>
      <c r="CA286" s="3" t="s">
        <v>644</v>
      </c>
      <c r="CC286" s="3" t="s">
        <v>390</v>
      </c>
      <c r="CD286" s="3">
        <v>4000</v>
      </c>
      <c r="CE286" s="3" t="s">
        <v>128</v>
      </c>
      <c r="CF286" s="4">
        <v>44589</v>
      </c>
      <c r="CI286" s="3">
        <v>1</v>
      </c>
      <c r="CJ286" s="3">
        <v>2</v>
      </c>
      <c r="CK286" s="3">
        <v>21</v>
      </c>
      <c r="CL286" s="3" t="s">
        <v>87</v>
      </c>
    </row>
    <row r="287" spans="1:90" x14ac:dyDescent="0.2">
      <c r="A287" s="3" t="s">
        <v>72</v>
      </c>
      <c r="B287" s="3" t="s">
        <v>73</v>
      </c>
      <c r="C287" s="3" t="s">
        <v>74</v>
      </c>
      <c r="E287" s="3" t="str">
        <f>"GAB2007894"</f>
        <v>GAB2007894</v>
      </c>
      <c r="F287" s="4">
        <v>44586</v>
      </c>
      <c r="G287" s="3">
        <v>202207</v>
      </c>
      <c r="H287" s="3" t="s">
        <v>75</v>
      </c>
      <c r="I287" s="3" t="s">
        <v>76</v>
      </c>
      <c r="J287" s="3" t="s">
        <v>77</v>
      </c>
      <c r="K287" s="3" t="s">
        <v>78</v>
      </c>
      <c r="L287" s="3" t="s">
        <v>968</v>
      </c>
      <c r="M287" s="3" t="s">
        <v>969</v>
      </c>
      <c r="N287" s="3" t="s">
        <v>970</v>
      </c>
      <c r="O287" s="3" t="s">
        <v>82</v>
      </c>
      <c r="P287" s="3" t="str">
        <f>"00053                         "</f>
        <v xml:space="preserve">00053                         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0</v>
      </c>
      <c r="AD287" s="3">
        <v>0</v>
      </c>
      <c r="AE287" s="3">
        <v>0</v>
      </c>
      <c r="AF287" s="3">
        <v>0</v>
      </c>
      <c r="AG287" s="3">
        <v>0</v>
      </c>
      <c r="AH287" s="3">
        <v>0</v>
      </c>
      <c r="AI287" s="3">
        <v>0</v>
      </c>
      <c r="AJ287" s="3">
        <v>0</v>
      </c>
      <c r="AK287" s="3">
        <v>535.62</v>
      </c>
      <c r="AL287" s="3">
        <v>0</v>
      </c>
      <c r="AM287" s="3">
        <v>0</v>
      </c>
      <c r="AN287" s="3">
        <v>0</v>
      </c>
      <c r="AO287" s="3">
        <v>0</v>
      </c>
      <c r="AP287" s="3">
        <v>0</v>
      </c>
      <c r="AQ287" s="3">
        <v>0</v>
      </c>
      <c r="AR287" s="3">
        <v>0</v>
      </c>
      <c r="AS287" s="3">
        <v>0</v>
      </c>
      <c r="AT287" s="3">
        <v>0</v>
      </c>
      <c r="AU287" s="3">
        <v>0</v>
      </c>
      <c r="AV287" s="3">
        <v>0</v>
      </c>
      <c r="AW287" s="3">
        <v>0</v>
      </c>
      <c r="AX287" s="3">
        <v>0</v>
      </c>
      <c r="AY287" s="3">
        <v>0</v>
      </c>
      <c r="AZ287" s="3">
        <v>0</v>
      </c>
      <c r="BA287" s="3">
        <v>0</v>
      </c>
      <c r="BB287" s="3">
        <v>0</v>
      </c>
      <c r="BC287" s="3">
        <v>0</v>
      </c>
      <c r="BD287" s="3">
        <v>0</v>
      </c>
      <c r="BE287" s="3">
        <v>0</v>
      </c>
      <c r="BF287" s="3">
        <v>0</v>
      </c>
      <c r="BG287" s="3">
        <v>0</v>
      </c>
      <c r="BH287" s="3">
        <v>2</v>
      </c>
      <c r="BI287" s="3">
        <v>38.700000000000003</v>
      </c>
      <c r="BJ287" s="3">
        <v>243.8</v>
      </c>
      <c r="BK287" s="3">
        <v>244</v>
      </c>
      <c r="BL287" s="3">
        <v>2049.65</v>
      </c>
      <c r="BM287" s="3">
        <v>307.45</v>
      </c>
      <c r="BN287" s="3">
        <v>2357.1</v>
      </c>
      <c r="BO287" s="3">
        <v>2357.1</v>
      </c>
      <c r="BQ287" s="3" t="s">
        <v>971</v>
      </c>
      <c r="BR287" s="3" t="s">
        <v>84</v>
      </c>
      <c r="BS287" s="4">
        <v>44589</v>
      </c>
      <c r="BT287" s="5">
        <v>0.47916666666666669</v>
      </c>
      <c r="BU287" s="3" t="s">
        <v>972</v>
      </c>
      <c r="BV287" s="3" t="s">
        <v>103</v>
      </c>
      <c r="BY287" s="3">
        <v>1218878.24</v>
      </c>
      <c r="CC287" s="3" t="s">
        <v>969</v>
      </c>
      <c r="CD287" s="3">
        <v>3290</v>
      </c>
      <c r="CE287" s="3" t="s">
        <v>966</v>
      </c>
      <c r="CI287" s="3">
        <v>3</v>
      </c>
      <c r="CJ287" s="3">
        <v>3</v>
      </c>
      <c r="CK287" s="3">
        <v>43</v>
      </c>
      <c r="CL287" s="3" t="s">
        <v>87</v>
      </c>
    </row>
    <row r="288" spans="1:90" x14ac:dyDescent="0.2">
      <c r="A288" s="3" t="s">
        <v>72</v>
      </c>
      <c r="B288" s="3" t="s">
        <v>73</v>
      </c>
      <c r="C288" s="3" t="s">
        <v>74</v>
      </c>
      <c r="E288" s="3" t="str">
        <f>"GAB2007911"</f>
        <v>GAB2007911</v>
      </c>
      <c r="F288" s="4">
        <v>44586</v>
      </c>
      <c r="G288" s="3">
        <v>202207</v>
      </c>
      <c r="H288" s="3" t="s">
        <v>75</v>
      </c>
      <c r="I288" s="3" t="s">
        <v>76</v>
      </c>
      <c r="J288" s="3" t="s">
        <v>77</v>
      </c>
      <c r="K288" s="3" t="s">
        <v>78</v>
      </c>
      <c r="L288" s="3" t="s">
        <v>530</v>
      </c>
      <c r="M288" s="3" t="s">
        <v>531</v>
      </c>
      <c r="N288" s="3" t="s">
        <v>532</v>
      </c>
      <c r="O288" s="3" t="s">
        <v>112</v>
      </c>
      <c r="P288" s="3" t="str">
        <f>"CT071556                      "</f>
        <v xml:space="preserve">CT071556                      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3">
        <v>0</v>
      </c>
      <c r="AF288" s="3">
        <v>0</v>
      </c>
      <c r="AG288" s="3">
        <v>0</v>
      </c>
      <c r="AH288" s="3">
        <v>0</v>
      </c>
      <c r="AI288" s="3">
        <v>0</v>
      </c>
      <c r="AJ288" s="3">
        <v>0</v>
      </c>
      <c r="AK288" s="3">
        <v>29.95</v>
      </c>
      <c r="AL288" s="3">
        <v>0</v>
      </c>
      <c r="AM288" s="3">
        <v>0</v>
      </c>
      <c r="AN288" s="3">
        <v>0</v>
      </c>
      <c r="AO288" s="3">
        <v>0</v>
      </c>
      <c r="AP288" s="3">
        <v>0</v>
      </c>
      <c r="AQ288" s="3">
        <v>0</v>
      </c>
      <c r="AR288" s="3">
        <v>0</v>
      </c>
      <c r="AS288" s="3">
        <v>0</v>
      </c>
      <c r="AT288" s="3">
        <v>0</v>
      </c>
      <c r="AU288" s="3">
        <v>0</v>
      </c>
      <c r="AV288" s="3">
        <v>0</v>
      </c>
      <c r="AW288" s="3">
        <v>0</v>
      </c>
      <c r="AX288" s="3">
        <v>0</v>
      </c>
      <c r="AY288" s="3">
        <v>0</v>
      </c>
      <c r="AZ288" s="3">
        <v>0</v>
      </c>
      <c r="BA288" s="3">
        <v>0</v>
      </c>
      <c r="BB288" s="3">
        <v>0</v>
      </c>
      <c r="BC288" s="3">
        <v>0</v>
      </c>
      <c r="BD288" s="3">
        <v>0</v>
      </c>
      <c r="BE288" s="3">
        <v>0</v>
      </c>
      <c r="BF288" s="3">
        <v>0</v>
      </c>
      <c r="BG288" s="3">
        <v>0</v>
      </c>
      <c r="BH288" s="3">
        <v>1</v>
      </c>
      <c r="BI288" s="3">
        <v>0.1</v>
      </c>
      <c r="BJ288" s="3">
        <v>1.9</v>
      </c>
      <c r="BK288" s="3">
        <v>2</v>
      </c>
      <c r="BL288" s="3">
        <v>114.31</v>
      </c>
      <c r="BM288" s="3">
        <v>17.149999999999999</v>
      </c>
      <c r="BN288" s="3">
        <v>131.46</v>
      </c>
      <c r="BO288" s="3">
        <v>131.46</v>
      </c>
      <c r="BQ288" s="3" t="s">
        <v>533</v>
      </c>
      <c r="BR288" s="3" t="s">
        <v>84</v>
      </c>
      <c r="BS288" s="4">
        <v>44587</v>
      </c>
      <c r="BT288" s="5">
        <v>0.35138888888888892</v>
      </c>
      <c r="BU288" s="3" t="s">
        <v>973</v>
      </c>
      <c r="BV288" s="3" t="s">
        <v>103</v>
      </c>
      <c r="BY288" s="3">
        <v>9675.82</v>
      </c>
      <c r="BZ288" s="3" t="s">
        <v>124</v>
      </c>
      <c r="CA288" s="3" t="s">
        <v>974</v>
      </c>
      <c r="CC288" s="3" t="s">
        <v>531</v>
      </c>
      <c r="CD288" s="3">
        <v>2515</v>
      </c>
      <c r="CE288" s="3" t="s">
        <v>128</v>
      </c>
      <c r="CF288" s="4">
        <v>44587</v>
      </c>
      <c r="CI288" s="3">
        <v>1</v>
      </c>
      <c r="CJ288" s="3">
        <v>1</v>
      </c>
      <c r="CK288" s="3">
        <v>23</v>
      </c>
      <c r="CL288" s="3" t="s">
        <v>87</v>
      </c>
    </row>
    <row r="289" spans="1:90" x14ac:dyDescent="0.2">
      <c r="A289" s="3" t="s">
        <v>72</v>
      </c>
      <c r="B289" s="3" t="s">
        <v>73</v>
      </c>
      <c r="C289" s="3" t="s">
        <v>74</v>
      </c>
      <c r="E289" s="3" t="str">
        <f>"GAB2007912"</f>
        <v>GAB2007912</v>
      </c>
      <c r="F289" s="4">
        <v>44586</v>
      </c>
      <c r="G289" s="3">
        <v>202207</v>
      </c>
      <c r="H289" s="3" t="s">
        <v>75</v>
      </c>
      <c r="I289" s="3" t="s">
        <v>76</v>
      </c>
      <c r="J289" s="3" t="s">
        <v>77</v>
      </c>
      <c r="K289" s="3" t="s">
        <v>78</v>
      </c>
      <c r="L289" s="3" t="s">
        <v>105</v>
      </c>
      <c r="M289" s="3" t="s">
        <v>106</v>
      </c>
      <c r="N289" s="3" t="s">
        <v>975</v>
      </c>
      <c r="O289" s="3" t="s">
        <v>112</v>
      </c>
      <c r="P289" s="3" t="str">
        <f>"CT071557                      "</f>
        <v xml:space="preserve">CT071557                      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3">
        <v>0</v>
      </c>
      <c r="AF289" s="3">
        <v>0</v>
      </c>
      <c r="AG289" s="3">
        <v>0</v>
      </c>
      <c r="AH289" s="3">
        <v>0</v>
      </c>
      <c r="AI289" s="3">
        <v>0</v>
      </c>
      <c r="AJ289" s="3">
        <v>0</v>
      </c>
      <c r="AK289" s="3">
        <v>19.32</v>
      </c>
      <c r="AL289" s="3">
        <v>0</v>
      </c>
      <c r="AM289" s="3">
        <v>0</v>
      </c>
      <c r="AN289" s="3">
        <v>0</v>
      </c>
      <c r="AO289" s="3">
        <v>0</v>
      </c>
      <c r="AP289" s="3">
        <v>0</v>
      </c>
      <c r="AQ289" s="3">
        <v>0</v>
      </c>
      <c r="AR289" s="3">
        <v>0</v>
      </c>
      <c r="AS289" s="3">
        <v>0</v>
      </c>
      <c r="AT289" s="3">
        <v>0</v>
      </c>
      <c r="AU289" s="3">
        <v>0</v>
      </c>
      <c r="AV289" s="3">
        <v>0</v>
      </c>
      <c r="AW289" s="3">
        <v>0</v>
      </c>
      <c r="AX289" s="3">
        <v>0</v>
      </c>
      <c r="AY289" s="3">
        <v>0</v>
      </c>
      <c r="AZ289" s="3">
        <v>0</v>
      </c>
      <c r="BA289" s="3">
        <v>0</v>
      </c>
      <c r="BB289" s="3">
        <v>0</v>
      </c>
      <c r="BC289" s="3">
        <v>0</v>
      </c>
      <c r="BD289" s="3">
        <v>0</v>
      </c>
      <c r="BE289" s="3">
        <v>0</v>
      </c>
      <c r="BF289" s="3">
        <v>0</v>
      </c>
      <c r="BG289" s="3">
        <v>0</v>
      </c>
      <c r="BH289" s="3">
        <v>1</v>
      </c>
      <c r="BI289" s="3">
        <v>0.1</v>
      </c>
      <c r="BJ289" s="3">
        <v>2.2000000000000002</v>
      </c>
      <c r="BK289" s="3">
        <v>2.5</v>
      </c>
      <c r="BL289" s="3">
        <v>73.739999999999995</v>
      </c>
      <c r="BM289" s="3">
        <v>11.06</v>
      </c>
      <c r="BN289" s="3">
        <v>84.8</v>
      </c>
      <c r="BO289" s="3">
        <v>84.8</v>
      </c>
      <c r="BQ289" s="3" t="s">
        <v>528</v>
      </c>
      <c r="BR289" s="3" t="s">
        <v>84</v>
      </c>
      <c r="BS289" s="4">
        <v>44587</v>
      </c>
      <c r="BT289" s="5">
        <v>0.30486111111111108</v>
      </c>
      <c r="BU289" s="3" t="s">
        <v>976</v>
      </c>
      <c r="BV289" s="3" t="s">
        <v>103</v>
      </c>
      <c r="BY289" s="3">
        <v>11197.44</v>
      </c>
      <c r="BZ289" s="3" t="s">
        <v>124</v>
      </c>
      <c r="CA289" s="3" t="s">
        <v>881</v>
      </c>
      <c r="CC289" s="3" t="s">
        <v>106</v>
      </c>
      <c r="CD289" s="3">
        <v>2196</v>
      </c>
      <c r="CE289" s="3" t="s">
        <v>125</v>
      </c>
      <c r="CF289" s="4">
        <v>44588</v>
      </c>
      <c r="CI289" s="3">
        <v>1</v>
      </c>
      <c r="CJ289" s="3">
        <v>1</v>
      </c>
      <c r="CK289" s="3">
        <v>21</v>
      </c>
      <c r="CL289" s="3" t="s">
        <v>87</v>
      </c>
    </row>
    <row r="290" spans="1:90" x14ac:dyDescent="0.2">
      <c r="A290" s="3" t="s">
        <v>72</v>
      </c>
      <c r="B290" s="3" t="s">
        <v>73</v>
      </c>
      <c r="C290" s="3" t="s">
        <v>74</v>
      </c>
      <c r="E290" s="3" t="str">
        <f>"GAB2007905"</f>
        <v>GAB2007905</v>
      </c>
      <c r="F290" s="4">
        <v>44586</v>
      </c>
      <c r="G290" s="3">
        <v>202207</v>
      </c>
      <c r="H290" s="3" t="s">
        <v>75</v>
      </c>
      <c r="I290" s="3" t="s">
        <v>76</v>
      </c>
      <c r="J290" s="3" t="s">
        <v>77</v>
      </c>
      <c r="K290" s="3" t="s">
        <v>78</v>
      </c>
      <c r="L290" s="3" t="s">
        <v>92</v>
      </c>
      <c r="M290" s="3" t="s">
        <v>93</v>
      </c>
      <c r="N290" s="3" t="s">
        <v>96</v>
      </c>
      <c r="O290" s="3" t="s">
        <v>82</v>
      </c>
      <c r="P290" s="3" t="str">
        <f>"CT071553                      "</f>
        <v xml:space="preserve">CT071553                      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3">
        <v>0</v>
      </c>
      <c r="AF290" s="3">
        <v>0</v>
      </c>
      <c r="AG290" s="3">
        <v>0</v>
      </c>
      <c r="AH290" s="3">
        <v>0</v>
      </c>
      <c r="AI290" s="3">
        <v>0</v>
      </c>
      <c r="AJ290" s="3">
        <v>0</v>
      </c>
      <c r="AK290" s="3">
        <v>29.89</v>
      </c>
      <c r="AL290" s="3">
        <v>0</v>
      </c>
      <c r="AM290" s="3">
        <v>0</v>
      </c>
      <c r="AN290" s="3">
        <v>0</v>
      </c>
      <c r="AO290" s="3">
        <v>0</v>
      </c>
      <c r="AP290" s="3">
        <v>0</v>
      </c>
      <c r="AQ290" s="3">
        <v>0</v>
      </c>
      <c r="AR290" s="3">
        <v>0</v>
      </c>
      <c r="AS290" s="3">
        <v>0</v>
      </c>
      <c r="AT290" s="3">
        <v>0</v>
      </c>
      <c r="AU290" s="3">
        <v>0</v>
      </c>
      <c r="AV290" s="3">
        <v>0</v>
      </c>
      <c r="AW290" s="3">
        <v>0</v>
      </c>
      <c r="AX290" s="3">
        <v>0</v>
      </c>
      <c r="AY290" s="3">
        <v>0</v>
      </c>
      <c r="AZ290" s="3">
        <v>0</v>
      </c>
      <c r="BA290" s="3">
        <v>0</v>
      </c>
      <c r="BB290" s="3">
        <v>0</v>
      </c>
      <c r="BC290" s="3">
        <v>0</v>
      </c>
      <c r="BD290" s="3">
        <v>0</v>
      </c>
      <c r="BE290" s="3">
        <v>0</v>
      </c>
      <c r="BF290" s="3">
        <v>0</v>
      </c>
      <c r="BG290" s="3">
        <v>0</v>
      </c>
      <c r="BH290" s="3">
        <v>1</v>
      </c>
      <c r="BI290" s="3">
        <v>3.7</v>
      </c>
      <c r="BJ290" s="3">
        <v>12.7</v>
      </c>
      <c r="BK290" s="3">
        <v>13</v>
      </c>
      <c r="BL290" s="3">
        <v>119.34</v>
      </c>
      <c r="BM290" s="3">
        <v>17.899999999999999</v>
      </c>
      <c r="BN290" s="3">
        <v>137.24</v>
      </c>
      <c r="BO290" s="3">
        <v>137.24</v>
      </c>
      <c r="BQ290" s="3" t="s">
        <v>97</v>
      </c>
      <c r="BR290" s="3" t="s">
        <v>84</v>
      </c>
      <c r="BS290" s="4">
        <v>44588</v>
      </c>
      <c r="BT290" s="5">
        <v>0.45555555555555555</v>
      </c>
      <c r="BU290" s="3" t="s">
        <v>149</v>
      </c>
      <c r="BV290" s="3" t="s">
        <v>103</v>
      </c>
      <c r="BY290" s="3">
        <v>63311.85</v>
      </c>
      <c r="CA290" s="3" t="s">
        <v>977</v>
      </c>
      <c r="CC290" s="3" t="s">
        <v>93</v>
      </c>
      <c r="CD290" s="3">
        <v>157</v>
      </c>
      <c r="CE290" s="3" t="s">
        <v>978</v>
      </c>
      <c r="CF290" s="4">
        <v>44588</v>
      </c>
      <c r="CI290" s="3">
        <v>2</v>
      </c>
      <c r="CJ290" s="3">
        <v>2</v>
      </c>
      <c r="CK290" s="3">
        <v>41</v>
      </c>
      <c r="CL290" s="3" t="s">
        <v>87</v>
      </c>
    </row>
    <row r="291" spans="1:90" x14ac:dyDescent="0.2">
      <c r="A291" s="3" t="s">
        <v>72</v>
      </c>
      <c r="B291" s="3" t="s">
        <v>73</v>
      </c>
      <c r="C291" s="3" t="s">
        <v>74</v>
      </c>
      <c r="E291" s="3" t="str">
        <f>"GAB2007906"</f>
        <v>GAB2007906</v>
      </c>
      <c r="F291" s="4">
        <v>44586</v>
      </c>
      <c r="G291" s="3">
        <v>202207</v>
      </c>
      <c r="H291" s="3" t="s">
        <v>75</v>
      </c>
      <c r="I291" s="3" t="s">
        <v>76</v>
      </c>
      <c r="J291" s="3" t="s">
        <v>77</v>
      </c>
      <c r="K291" s="3" t="s">
        <v>78</v>
      </c>
      <c r="L291" s="3" t="s">
        <v>75</v>
      </c>
      <c r="M291" s="3" t="s">
        <v>76</v>
      </c>
      <c r="N291" s="3" t="s">
        <v>979</v>
      </c>
      <c r="O291" s="3" t="s">
        <v>82</v>
      </c>
      <c r="P291" s="3" t="str">
        <f>"006724                        "</f>
        <v xml:space="preserve">006724                        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0</v>
      </c>
      <c r="AC291" s="3">
        <v>0</v>
      </c>
      <c r="AD291" s="3">
        <v>0</v>
      </c>
      <c r="AE291" s="3">
        <v>0</v>
      </c>
      <c r="AF291" s="3">
        <v>0</v>
      </c>
      <c r="AG291" s="3">
        <v>0</v>
      </c>
      <c r="AH291" s="3">
        <v>0</v>
      </c>
      <c r="AI291" s="3">
        <v>0</v>
      </c>
      <c r="AJ291" s="3">
        <v>0</v>
      </c>
      <c r="AK291" s="3">
        <v>23.06</v>
      </c>
      <c r="AL291" s="3">
        <v>0</v>
      </c>
      <c r="AM291" s="3">
        <v>0</v>
      </c>
      <c r="AN291" s="3">
        <v>0</v>
      </c>
      <c r="AO291" s="3">
        <v>0</v>
      </c>
      <c r="AP291" s="3">
        <v>0</v>
      </c>
      <c r="AQ291" s="3">
        <v>0</v>
      </c>
      <c r="AR291" s="3">
        <v>0</v>
      </c>
      <c r="AS291" s="3">
        <v>0</v>
      </c>
      <c r="AT291" s="3">
        <v>0</v>
      </c>
      <c r="AU291" s="3">
        <v>0</v>
      </c>
      <c r="AV291" s="3">
        <v>0</v>
      </c>
      <c r="AW291" s="3">
        <v>0</v>
      </c>
      <c r="AX291" s="3">
        <v>0</v>
      </c>
      <c r="AY291" s="3">
        <v>0</v>
      </c>
      <c r="AZ291" s="3">
        <v>0</v>
      </c>
      <c r="BA291" s="3">
        <v>0</v>
      </c>
      <c r="BB291" s="3">
        <v>0</v>
      </c>
      <c r="BC291" s="3">
        <v>0</v>
      </c>
      <c r="BD291" s="3">
        <v>0</v>
      </c>
      <c r="BE291" s="3">
        <v>0</v>
      </c>
      <c r="BF291" s="3">
        <v>0</v>
      </c>
      <c r="BG291" s="3">
        <v>0</v>
      </c>
      <c r="BH291" s="3">
        <v>1</v>
      </c>
      <c r="BI291" s="3">
        <v>2.6</v>
      </c>
      <c r="BJ291" s="3">
        <v>6.3</v>
      </c>
      <c r="BK291" s="3">
        <v>7</v>
      </c>
      <c r="BL291" s="3">
        <v>93.28</v>
      </c>
      <c r="BM291" s="3">
        <v>13.99</v>
      </c>
      <c r="BN291" s="3">
        <v>107.27</v>
      </c>
      <c r="BO291" s="3">
        <v>107.27</v>
      </c>
      <c r="BQ291" s="3" t="s">
        <v>980</v>
      </c>
      <c r="BR291" s="3" t="s">
        <v>84</v>
      </c>
      <c r="BS291" s="3" t="s">
        <v>85</v>
      </c>
      <c r="BW291" s="3" t="s">
        <v>981</v>
      </c>
      <c r="BX291" s="3" t="s">
        <v>456</v>
      </c>
      <c r="BY291" s="3">
        <v>31362.7</v>
      </c>
      <c r="CC291" s="3" t="s">
        <v>76</v>
      </c>
      <c r="CD291" s="3">
        <v>7789</v>
      </c>
      <c r="CE291" s="3" t="s">
        <v>982</v>
      </c>
      <c r="CI291" s="3">
        <v>1</v>
      </c>
      <c r="CJ291" s="3" t="s">
        <v>85</v>
      </c>
      <c r="CK291" s="3">
        <v>42</v>
      </c>
      <c r="CL291" s="3" t="s">
        <v>87</v>
      </c>
    </row>
    <row r="292" spans="1:90" x14ac:dyDescent="0.2">
      <c r="A292" s="3" t="s">
        <v>72</v>
      </c>
      <c r="B292" s="3" t="s">
        <v>73</v>
      </c>
      <c r="C292" s="3" t="s">
        <v>74</v>
      </c>
      <c r="E292" s="3" t="str">
        <f>"GAB2007907"</f>
        <v>GAB2007907</v>
      </c>
      <c r="F292" s="4">
        <v>44586</v>
      </c>
      <c r="G292" s="3">
        <v>202207</v>
      </c>
      <c r="H292" s="3" t="s">
        <v>75</v>
      </c>
      <c r="I292" s="3" t="s">
        <v>76</v>
      </c>
      <c r="J292" s="3" t="s">
        <v>77</v>
      </c>
      <c r="K292" s="3" t="s">
        <v>78</v>
      </c>
      <c r="L292" s="3" t="s">
        <v>629</v>
      </c>
      <c r="M292" s="3" t="s">
        <v>630</v>
      </c>
      <c r="N292" s="3" t="s">
        <v>983</v>
      </c>
      <c r="O292" s="3" t="s">
        <v>82</v>
      </c>
      <c r="P292" s="3" t="str">
        <f>"CT071479 CT071242             "</f>
        <v xml:space="preserve">CT071479 CT071242             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  <c r="AG292" s="3">
        <v>0</v>
      </c>
      <c r="AH292" s="3">
        <v>0</v>
      </c>
      <c r="AI292" s="3">
        <v>0</v>
      </c>
      <c r="AJ292" s="3">
        <v>0</v>
      </c>
      <c r="AK292" s="3">
        <v>48.37</v>
      </c>
      <c r="AL292" s="3">
        <v>0</v>
      </c>
      <c r="AM292" s="3">
        <v>0</v>
      </c>
      <c r="AN292" s="3">
        <v>0</v>
      </c>
      <c r="AO292" s="3">
        <v>0</v>
      </c>
      <c r="AP292" s="3">
        <v>0</v>
      </c>
      <c r="AQ292" s="3">
        <v>0</v>
      </c>
      <c r="AR292" s="3">
        <v>0</v>
      </c>
      <c r="AS292" s="3">
        <v>0</v>
      </c>
      <c r="AT292" s="3">
        <v>0</v>
      </c>
      <c r="AU292" s="3">
        <v>0</v>
      </c>
      <c r="AV292" s="3">
        <v>0</v>
      </c>
      <c r="AW292" s="3">
        <v>0</v>
      </c>
      <c r="AX292" s="3">
        <v>0</v>
      </c>
      <c r="AY292" s="3">
        <v>0</v>
      </c>
      <c r="AZ292" s="3">
        <v>0</v>
      </c>
      <c r="BA292" s="3">
        <v>0</v>
      </c>
      <c r="BB292" s="3">
        <v>0</v>
      </c>
      <c r="BC292" s="3">
        <v>0</v>
      </c>
      <c r="BD292" s="3">
        <v>0</v>
      </c>
      <c r="BE292" s="3">
        <v>0</v>
      </c>
      <c r="BF292" s="3">
        <v>0</v>
      </c>
      <c r="BG292" s="3">
        <v>0</v>
      </c>
      <c r="BH292" s="3">
        <v>2</v>
      </c>
      <c r="BI292" s="3">
        <v>12.6</v>
      </c>
      <c r="BJ292" s="3">
        <v>29.8</v>
      </c>
      <c r="BK292" s="3">
        <v>30</v>
      </c>
      <c r="BL292" s="3">
        <v>189.87</v>
      </c>
      <c r="BM292" s="3">
        <v>28.48</v>
      </c>
      <c r="BN292" s="3">
        <v>218.35</v>
      </c>
      <c r="BO292" s="3">
        <v>218.35</v>
      </c>
      <c r="BQ292" s="3" t="s">
        <v>984</v>
      </c>
      <c r="BR292" s="3" t="s">
        <v>84</v>
      </c>
      <c r="BS292" s="3" t="s">
        <v>85</v>
      </c>
      <c r="BY292" s="3">
        <v>148766.44</v>
      </c>
      <c r="CC292" s="3" t="s">
        <v>630</v>
      </c>
      <c r="CD292" s="3">
        <v>9301</v>
      </c>
      <c r="CE292" s="3" t="s">
        <v>966</v>
      </c>
      <c r="CI292" s="3">
        <v>3</v>
      </c>
      <c r="CJ292" s="3" t="s">
        <v>85</v>
      </c>
      <c r="CK292" s="3">
        <v>41</v>
      </c>
      <c r="CL292" s="3" t="s">
        <v>87</v>
      </c>
    </row>
    <row r="293" spans="1:90" x14ac:dyDescent="0.2">
      <c r="A293" s="3" t="s">
        <v>72</v>
      </c>
      <c r="B293" s="3" t="s">
        <v>73</v>
      </c>
      <c r="C293" s="3" t="s">
        <v>74</v>
      </c>
      <c r="E293" s="3" t="str">
        <f>"GAB2007900"</f>
        <v>GAB2007900</v>
      </c>
      <c r="F293" s="4">
        <v>44586</v>
      </c>
      <c r="G293" s="3">
        <v>202207</v>
      </c>
      <c r="H293" s="3" t="s">
        <v>75</v>
      </c>
      <c r="I293" s="3" t="s">
        <v>76</v>
      </c>
      <c r="J293" s="3" t="s">
        <v>77</v>
      </c>
      <c r="K293" s="3" t="s">
        <v>78</v>
      </c>
      <c r="L293" s="3" t="s">
        <v>985</v>
      </c>
      <c r="M293" s="3" t="s">
        <v>986</v>
      </c>
      <c r="N293" s="3" t="s">
        <v>987</v>
      </c>
      <c r="O293" s="3" t="s">
        <v>112</v>
      </c>
      <c r="P293" s="3" t="str">
        <f>"CT071541                      "</f>
        <v xml:space="preserve">CT071541                      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3">
        <v>0</v>
      </c>
      <c r="AE293" s="3">
        <v>0</v>
      </c>
      <c r="AF293" s="3">
        <v>0</v>
      </c>
      <c r="AG293" s="3">
        <v>0</v>
      </c>
      <c r="AH293" s="3">
        <v>0</v>
      </c>
      <c r="AI293" s="3">
        <v>0</v>
      </c>
      <c r="AJ293" s="3">
        <v>0</v>
      </c>
      <c r="AK293" s="3">
        <v>43.47</v>
      </c>
      <c r="AL293" s="3">
        <v>0</v>
      </c>
      <c r="AM293" s="3">
        <v>0</v>
      </c>
      <c r="AN293" s="3">
        <v>0</v>
      </c>
      <c r="AO293" s="3">
        <v>0</v>
      </c>
      <c r="AP293" s="3">
        <v>0</v>
      </c>
      <c r="AQ293" s="3">
        <v>0</v>
      </c>
      <c r="AR293" s="3">
        <v>0</v>
      </c>
      <c r="AS293" s="3">
        <v>0</v>
      </c>
      <c r="AT293" s="3">
        <v>0</v>
      </c>
      <c r="AU293" s="3">
        <v>0</v>
      </c>
      <c r="AV293" s="3">
        <v>0</v>
      </c>
      <c r="AW293" s="3">
        <v>0</v>
      </c>
      <c r="AX293" s="3">
        <v>0</v>
      </c>
      <c r="AY293" s="3">
        <v>0</v>
      </c>
      <c r="AZ293" s="3">
        <v>0</v>
      </c>
      <c r="BA293" s="3">
        <v>0</v>
      </c>
      <c r="BB293" s="3">
        <v>0</v>
      </c>
      <c r="BC293" s="3">
        <v>0</v>
      </c>
      <c r="BD293" s="3">
        <v>0</v>
      </c>
      <c r="BE293" s="3">
        <v>0</v>
      </c>
      <c r="BF293" s="3">
        <v>0</v>
      </c>
      <c r="BG293" s="3">
        <v>0</v>
      </c>
      <c r="BH293" s="3">
        <v>1</v>
      </c>
      <c r="BI293" s="3">
        <v>0.4</v>
      </c>
      <c r="BJ293" s="3">
        <v>3</v>
      </c>
      <c r="BK293" s="3">
        <v>3</v>
      </c>
      <c r="BL293" s="3">
        <v>165.93</v>
      </c>
      <c r="BM293" s="3">
        <v>24.89</v>
      </c>
      <c r="BN293" s="3">
        <v>190.82</v>
      </c>
      <c r="BO293" s="3">
        <v>190.82</v>
      </c>
      <c r="BQ293" s="3" t="s">
        <v>988</v>
      </c>
      <c r="BR293" s="3" t="s">
        <v>84</v>
      </c>
      <c r="BS293" s="4">
        <v>44589</v>
      </c>
      <c r="BT293" s="5">
        <v>0.39097222222222222</v>
      </c>
      <c r="BU293" s="3" t="s">
        <v>989</v>
      </c>
      <c r="BV293" s="3" t="s">
        <v>103</v>
      </c>
      <c r="BY293" s="3">
        <v>15169.61</v>
      </c>
      <c r="BZ293" s="3" t="s">
        <v>124</v>
      </c>
      <c r="CA293" s="3" t="s">
        <v>990</v>
      </c>
      <c r="CC293" s="3" t="s">
        <v>986</v>
      </c>
      <c r="CD293" s="3">
        <v>8800</v>
      </c>
      <c r="CE293" s="3" t="s">
        <v>128</v>
      </c>
      <c r="CF293" s="4">
        <v>44589</v>
      </c>
      <c r="CI293" s="3">
        <v>3</v>
      </c>
      <c r="CJ293" s="3">
        <v>3</v>
      </c>
      <c r="CK293" s="3">
        <v>23</v>
      </c>
      <c r="CL293" s="3" t="s">
        <v>87</v>
      </c>
    </row>
    <row r="294" spans="1:90" x14ac:dyDescent="0.2">
      <c r="A294" s="3" t="s">
        <v>72</v>
      </c>
      <c r="B294" s="3" t="s">
        <v>73</v>
      </c>
      <c r="C294" s="3" t="s">
        <v>74</v>
      </c>
      <c r="E294" s="3" t="str">
        <f>"GAB2007899"</f>
        <v>GAB2007899</v>
      </c>
      <c r="F294" s="4">
        <v>44586</v>
      </c>
      <c r="G294" s="3">
        <v>202207</v>
      </c>
      <c r="H294" s="3" t="s">
        <v>75</v>
      </c>
      <c r="I294" s="3" t="s">
        <v>76</v>
      </c>
      <c r="J294" s="3" t="s">
        <v>77</v>
      </c>
      <c r="K294" s="3" t="s">
        <v>78</v>
      </c>
      <c r="L294" s="3" t="s">
        <v>75</v>
      </c>
      <c r="M294" s="3" t="s">
        <v>76</v>
      </c>
      <c r="N294" s="3" t="s">
        <v>452</v>
      </c>
      <c r="O294" s="3" t="s">
        <v>112</v>
      </c>
      <c r="P294" s="3" t="str">
        <f>"CT071473                      "</f>
        <v xml:space="preserve">CT071473                      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3">
        <v>0</v>
      </c>
      <c r="AG294" s="3">
        <v>0</v>
      </c>
      <c r="AH294" s="3">
        <v>0</v>
      </c>
      <c r="AI294" s="3">
        <v>0</v>
      </c>
      <c r="AJ294" s="3">
        <v>0</v>
      </c>
      <c r="AK294" s="3">
        <v>12.07</v>
      </c>
      <c r="AL294" s="3">
        <v>0</v>
      </c>
      <c r="AM294" s="3">
        <v>0</v>
      </c>
      <c r="AN294" s="3">
        <v>0</v>
      </c>
      <c r="AO294" s="3">
        <v>0</v>
      </c>
      <c r="AP294" s="3">
        <v>0</v>
      </c>
      <c r="AQ294" s="3">
        <v>0</v>
      </c>
      <c r="AR294" s="3">
        <v>0</v>
      </c>
      <c r="AS294" s="3">
        <v>0</v>
      </c>
      <c r="AT294" s="3">
        <v>0</v>
      </c>
      <c r="AU294" s="3">
        <v>0</v>
      </c>
      <c r="AV294" s="3">
        <v>0</v>
      </c>
      <c r="AW294" s="3">
        <v>0</v>
      </c>
      <c r="AX294" s="3">
        <v>0</v>
      </c>
      <c r="AY294" s="3">
        <v>0</v>
      </c>
      <c r="AZ294" s="3">
        <v>0</v>
      </c>
      <c r="BA294" s="3">
        <v>0</v>
      </c>
      <c r="BB294" s="3">
        <v>0</v>
      </c>
      <c r="BC294" s="3">
        <v>0</v>
      </c>
      <c r="BD294" s="3">
        <v>0</v>
      </c>
      <c r="BE294" s="3">
        <v>0</v>
      </c>
      <c r="BF294" s="3">
        <v>0</v>
      </c>
      <c r="BG294" s="3">
        <v>0</v>
      </c>
      <c r="BH294" s="3">
        <v>1</v>
      </c>
      <c r="BI294" s="3">
        <v>0.3</v>
      </c>
      <c r="BJ294" s="3">
        <v>2</v>
      </c>
      <c r="BK294" s="3">
        <v>2</v>
      </c>
      <c r="BL294" s="3">
        <v>46.08</v>
      </c>
      <c r="BM294" s="3">
        <v>6.91</v>
      </c>
      <c r="BN294" s="3">
        <v>52.99</v>
      </c>
      <c r="BO294" s="3">
        <v>52.99</v>
      </c>
      <c r="BQ294" s="3" t="s">
        <v>453</v>
      </c>
      <c r="BR294" s="3" t="s">
        <v>84</v>
      </c>
      <c r="BS294" s="4">
        <v>44587</v>
      </c>
      <c r="BT294" s="5">
        <v>0.39999999999999997</v>
      </c>
      <c r="BU294" s="3" t="s">
        <v>832</v>
      </c>
      <c r="BV294" s="3" t="s">
        <v>103</v>
      </c>
      <c r="BY294" s="3">
        <v>10131.89</v>
      </c>
      <c r="BZ294" s="3" t="s">
        <v>124</v>
      </c>
      <c r="CA294" s="3" t="s">
        <v>771</v>
      </c>
      <c r="CC294" s="3" t="s">
        <v>76</v>
      </c>
      <c r="CD294" s="3">
        <v>7441</v>
      </c>
      <c r="CE294" s="3" t="s">
        <v>137</v>
      </c>
      <c r="CF294" s="4">
        <v>44588</v>
      </c>
      <c r="CI294" s="3">
        <v>1</v>
      </c>
      <c r="CJ294" s="3">
        <v>1</v>
      </c>
      <c r="CK294" s="3">
        <v>22</v>
      </c>
      <c r="CL294" s="3" t="s">
        <v>87</v>
      </c>
    </row>
    <row r="295" spans="1:90" x14ac:dyDescent="0.2">
      <c r="A295" s="3" t="s">
        <v>72</v>
      </c>
      <c r="B295" s="3" t="s">
        <v>73</v>
      </c>
      <c r="C295" s="3" t="s">
        <v>74</v>
      </c>
      <c r="E295" s="3" t="str">
        <f>"GAB2007893"</f>
        <v>GAB2007893</v>
      </c>
      <c r="F295" s="4">
        <v>44586</v>
      </c>
      <c r="G295" s="3">
        <v>202207</v>
      </c>
      <c r="H295" s="3" t="s">
        <v>75</v>
      </c>
      <c r="I295" s="3" t="s">
        <v>76</v>
      </c>
      <c r="J295" s="3" t="s">
        <v>77</v>
      </c>
      <c r="K295" s="3" t="s">
        <v>78</v>
      </c>
      <c r="L295" s="3" t="s">
        <v>194</v>
      </c>
      <c r="M295" s="3" t="s">
        <v>195</v>
      </c>
      <c r="N295" s="3" t="s">
        <v>317</v>
      </c>
      <c r="O295" s="3" t="s">
        <v>82</v>
      </c>
      <c r="P295" s="3" t="str">
        <f>"CT071246                      "</f>
        <v xml:space="preserve">CT071246                      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3">
        <v>0</v>
      </c>
      <c r="AE295" s="3">
        <v>0</v>
      </c>
      <c r="AF295" s="3">
        <v>0</v>
      </c>
      <c r="AG295" s="3">
        <v>0</v>
      </c>
      <c r="AH295" s="3">
        <v>0</v>
      </c>
      <c r="AI295" s="3">
        <v>0</v>
      </c>
      <c r="AJ295" s="3">
        <v>0</v>
      </c>
      <c r="AK295" s="3">
        <v>29.89</v>
      </c>
      <c r="AL295" s="3">
        <v>0</v>
      </c>
      <c r="AM295" s="3">
        <v>0</v>
      </c>
      <c r="AN295" s="3">
        <v>0</v>
      </c>
      <c r="AO295" s="3">
        <v>0</v>
      </c>
      <c r="AP295" s="3">
        <v>0</v>
      </c>
      <c r="AQ295" s="3">
        <v>0</v>
      </c>
      <c r="AR295" s="3">
        <v>0</v>
      </c>
      <c r="AS295" s="3">
        <v>0</v>
      </c>
      <c r="AT295" s="3">
        <v>0</v>
      </c>
      <c r="AU295" s="3">
        <v>0</v>
      </c>
      <c r="AV295" s="3">
        <v>0</v>
      </c>
      <c r="AW295" s="3">
        <v>0</v>
      </c>
      <c r="AX295" s="3">
        <v>0</v>
      </c>
      <c r="AY295" s="3">
        <v>0</v>
      </c>
      <c r="AZ295" s="3">
        <v>0</v>
      </c>
      <c r="BA295" s="3">
        <v>0</v>
      </c>
      <c r="BB295" s="3">
        <v>0</v>
      </c>
      <c r="BC295" s="3">
        <v>0</v>
      </c>
      <c r="BD295" s="3">
        <v>0</v>
      </c>
      <c r="BE295" s="3">
        <v>0</v>
      </c>
      <c r="BF295" s="3">
        <v>0</v>
      </c>
      <c r="BG295" s="3">
        <v>0</v>
      </c>
      <c r="BH295" s="3">
        <v>1</v>
      </c>
      <c r="BI295" s="3">
        <v>4.5</v>
      </c>
      <c r="BJ295" s="3">
        <v>14.2</v>
      </c>
      <c r="BK295" s="3">
        <v>15</v>
      </c>
      <c r="BL295" s="3">
        <v>119.34</v>
      </c>
      <c r="BM295" s="3">
        <v>17.899999999999999</v>
      </c>
      <c r="BN295" s="3">
        <v>137.24</v>
      </c>
      <c r="BO295" s="3">
        <v>137.24</v>
      </c>
      <c r="BQ295" s="3" t="s">
        <v>318</v>
      </c>
      <c r="BR295" s="3" t="s">
        <v>84</v>
      </c>
      <c r="BS295" s="4">
        <v>44588</v>
      </c>
      <c r="BT295" s="5">
        <v>0.40763888888888888</v>
      </c>
      <c r="BU295" s="3" t="s">
        <v>991</v>
      </c>
      <c r="BV295" s="3" t="s">
        <v>103</v>
      </c>
      <c r="BY295" s="3">
        <v>70979.7</v>
      </c>
      <c r="CA295" s="3" t="s">
        <v>320</v>
      </c>
      <c r="CC295" s="3" t="s">
        <v>195</v>
      </c>
      <c r="CD295" s="3">
        <v>1</v>
      </c>
      <c r="CE295" s="3" t="s">
        <v>966</v>
      </c>
      <c r="CF295" s="4">
        <v>44588</v>
      </c>
      <c r="CI295" s="3">
        <v>2</v>
      </c>
      <c r="CJ295" s="3">
        <v>2</v>
      </c>
      <c r="CK295" s="3">
        <v>41</v>
      </c>
      <c r="CL295" s="3" t="s">
        <v>87</v>
      </c>
    </row>
    <row r="296" spans="1:90" x14ac:dyDescent="0.2">
      <c r="A296" s="3" t="s">
        <v>72</v>
      </c>
      <c r="B296" s="3" t="s">
        <v>73</v>
      </c>
      <c r="C296" s="3" t="s">
        <v>74</v>
      </c>
      <c r="E296" s="3" t="str">
        <f>"GAB2007892"</f>
        <v>GAB2007892</v>
      </c>
      <c r="F296" s="4">
        <v>44586</v>
      </c>
      <c r="G296" s="3">
        <v>202207</v>
      </c>
      <c r="H296" s="3" t="s">
        <v>75</v>
      </c>
      <c r="I296" s="3" t="s">
        <v>76</v>
      </c>
      <c r="J296" s="3" t="s">
        <v>77</v>
      </c>
      <c r="K296" s="3" t="s">
        <v>78</v>
      </c>
      <c r="L296" s="3" t="s">
        <v>194</v>
      </c>
      <c r="M296" s="3" t="s">
        <v>195</v>
      </c>
      <c r="N296" s="3" t="s">
        <v>992</v>
      </c>
      <c r="O296" s="3" t="s">
        <v>82</v>
      </c>
      <c r="P296" s="3" t="str">
        <f>"CT071447                      "</f>
        <v xml:space="preserve">CT071447                      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  <c r="AC296" s="3">
        <v>0</v>
      </c>
      <c r="AD296" s="3">
        <v>0</v>
      </c>
      <c r="AE296" s="3">
        <v>0</v>
      </c>
      <c r="AF296" s="3">
        <v>0</v>
      </c>
      <c r="AG296" s="3">
        <v>0</v>
      </c>
      <c r="AH296" s="3">
        <v>0</v>
      </c>
      <c r="AI296" s="3">
        <v>0</v>
      </c>
      <c r="AJ296" s="3">
        <v>0</v>
      </c>
      <c r="AK296" s="3">
        <v>29.89</v>
      </c>
      <c r="AL296" s="3">
        <v>0</v>
      </c>
      <c r="AM296" s="3">
        <v>0</v>
      </c>
      <c r="AN296" s="3">
        <v>0</v>
      </c>
      <c r="AO296" s="3">
        <v>0</v>
      </c>
      <c r="AP296" s="3">
        <v>0</v>
      </c>
      <c r="AQ296" s="3">
        <v>0</v>
      </c>
      <c r="AR296" s="3">
        <v>0</v>
      </c>
      <c r="AS296" s="3">
        <v>0</v>
      </c>
      <c r="AT296" s="3">
        <v>0</v>
      </c>
      <c r="AU296" s="3">
        <v>0</v>
      </c>
      <c r="AV296" s="3">
        <v>0</v>
      </c>
      <c r="AW296" s="3">
        <v>0</v>
      </c>
      <c r="AX296" s="3">
        <v>0</v>
      </c>
      <c r="AY296" s="3">
        <v>0</v>
      </c>
      <c r="AZ296" s="3">
        <v>0</v>
      </c>
      <c r="BA296" s="3">
        <v>0</v>
      </c>
      <c r="BB296" s="3">
        <v>0</v>
      </c>
      <c r="BC296" s="3">
        <v>0</v>
      </c>
      <c r="BD296" s="3">
        <v>0</v>
      </c>
      <c r="BE296" s="3">
        <v>0</v>
      </c>
      <c r="BF296" s="3">
        <v>0</v>
      </c>
      <c r="BG296" s="3">
        <v>0</v>
      </c>
      <c r="BH296" s="3">
        <v>1</v>
      </c>
      <c r="BI296" s="3">
        <v>3.8</v>
      </c>
      <c r="BJ296" s="3">
        <v>6.6</v>
      </c>
      <c r="BK296" s="3">
        <v>7</v>
      </c>
      <c r="BL296" s="3">
        <v>119.34</v>
      </c>
      <c r="BM296" s="3">
        <v>17.899999999999999</v>
      </c>
      <c r="BN296" s="3">
        <v>137.24</v>
      </c>
      <c r="BO296" s="3">
        <v>137.24</v>
      </c>
      <c r="BQ296" s="3" t="s">
        <v>655</v>
      </c>
      <c r="BR296" s="3" t="s">
        <v>84</v>
      </c>
      <c r="BS296" s="4">
        <v>44588</v>
      </c>
      <c r="BT296" s="5">
        <v>0.38750000000000001</v>
      </c>
      <c r="BU296" s="3" t="s">
        <v>993</v>
      </c>
      <c r="BV296" s="3" t="s">
        <v>103</v>
      </c>
      <c r="BY296" s="3">
        <v>33235.019999999997</v>
      </c>
      <c r="CA296" s="3" t="s">
        <v>994</v>
      </c>
      <c r="CC296" s="3" t="s">
        <v>195</v>
      </c>
      <c r="CD296" s="3">
        <v>82</v>
      </c>
      <c r="CE296" s="3" t="s">
        <v>966</v>
      </c>
      <c r="CF296" s="4">
        <v>44588</v>
      </c>
      <c r="CI296" s="3">
        <v>2</v>
      </c>
      <c r="CJ296" s="3">
        <v>2</v>
      </c>
      <c r="CK296" s="3">
        <v>41</v>
      </c>
      <c r="CL296" s="3" t="s">
        <v>87</v>
      </c>
    </row>
    <row r="297" spans="1:90" x14ac:dyDescent="0.2">
      <c r="A297" s="3" t="s">
        <v>72</v>
      </c>
      <c r="B297" s="3" t="s">
        <v>73</v>
      </c>
      <c r="C297" s="3" t="s">
        <v>74</v>
      </c>
      <c r="E297" s="3" t="str">
        <f>"GAB2007901"</f>
        <v>GAB2007901</v>
      </c>
      <c r="F297" s="4">
        <v>44586</v>
      </c>
      <c r="G297" s="3">
        <v>202207</v>
      </c>
      <c r="H297" s="3" t="s">
        <v>75</v>
      </c>
      <c r="I297" s="3" t="s">
        <v>76</v>
      </c>
      <c r="J297" s="3" t="s">
        <v>77</v>
      </c>
      <c r="K297" s="3" t="s">
        <v>78</v>
      </c>
      <c r="L297" s="3" t="s">
        <v>75</v>
      </c>
      <c r="M297" s="3" t="s">
        <v>76</v>
      </c>
      <c r="N297" s="3" t="s">
        <v>287</v>
      </c>
      <c r="O297" s="3" t="s">
        <v>112</v>
      </c>
      <c r="P297" s="3" t="str">
        <f>"CT071546                      "</f>
        <v xml:space="preserve">CT071546                      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0</v>
      </c>
      <c r="AD297" s="3">
        <v>0</v>
      </c>
      <c r="AE297" s="3">
        <v>0</v>
      </c>
      <c r="AF297" s="3">
        <v>0</v>
      </c>
      <c r="AG297" s="3">
        <v>0</v>
      </c>
      <c r="AH297" s="3">
        <v>0</v>
      </c>
      <c r="AI297" s="3">
        <v>0</v>
      </c>
      <c r="AJ297" s="3">
        <v>0</v>
      </c>
      <c r="AK297" s="3">
        <v>12.07</v>
      </c>
      <c r="AL297" s="3">
        <v>0</v>
      </c>
      <c r="AM297" s="3">
        <v>0</v>
      </c>
      <c r="AN297" s="3">
        <v>0</v>
      </c>
      <c r="AO297" s="3">
        <v>0</v>
      </c>
      <c r="AP297" s="3">
        <v>0</v>
      </c>
      <c r="AQ297" s="3">
        <v>0</v>
      </c>
      <c r="AR297" s="3">
        <v>0</v>
      </c>
      <c r="AS297" s="3">
        <v>0</v>
      </c>
      <c r="AT297" s="3">
        <v>0</v>
      </c>
      <c r="AU297" s="3">
        <v>0</v>
      </c>
      <c r="AV297" s="3">
        <v>0</v>
      </c>
      <c r="AW297" s="3">
        <v>0</v>
      </c>
      <c r="AX297" s="3">
        <v>0</v>
      </c>
      <c r="AY297" s="3">
        <v>0</v>
      </c>
      <c r="AZ297" s="3">
        <v>0</v>
      </c>
      <c r="BA297" s="3">
        <v>0</v>
      </c>
      <c r="BB297" s="3">
        <v>0</v>
      </c>
      <c r="BC297" s="3">
        <v>0</v>
      </c>
      <c r="BD297" s="3">
        <v>0</v>
      </c>
      <c r="BE297" s="3">
        <v>0</v>
      </c>
      <c r="BF297" s="3">
        <v>0</v>
      </c>
      <c r="BG297" s="3">
        <v>0</v>
      </c>
      <c r="BH297" s="3">
        <v>1</v>
      </c>
      <c r="BI297" s="3">
        <v>0.2</v>
      </c>
      <c r="BJ297" s="3">
        <v>2.1</v>
      </c>
      <c r="BK297" s="3">
        <v>2.5</v>
      </c>
      <c r="BL297" s="3">
        <v>46.08</v>
      </c>
      <c r="BM297" s="3">
        <v>6.91</v>
      </c>
      <c r="BN297" s="3">
        <v>52.99</v>
      </c>
      <c r="BO297" s="3">
        <v>52.99</v>
      </c>
      <c r="BQ297" s="3" t="s">
        <v>288</v>
      </c>
      <c r="BR297" s="3" t="s">
        <v>84</v>
      </c>
      <c r="BS297" s="4">
        <v>44587</v>
      </c>
      <c r="BT297" s="5">
        <v>0.36944444444444446</v>
      </c>
      <c r="BU297" s="3" t="s">
        <v>289</v>
      </c>
      <c r="BV297" s="3" t="s">
        <v>103</v>
      </c>
      <c r="BY297" s="3">
        <v>10459.58</v>
      </c>
      <c r="BZ297" s="3" t="s">
        <v>124</v>
      </c>
      <c r="CA297" s="3" t="s">
        <v>290</v>
      </c>
      <c r="CC297" s="3" t="s">
        <v>76</v>
      </c>
      <c r="CD297" s="3">
        <v>7441</v>
      </c>
      <c r="CE297" s="3" t="s">
        <v>137</v>
      </c>
      <c r="CF297" s="4">
        <v>44588</v>
      </c>
      <c r="CI297" s="3">
        <v>1</v>
      </c>
      <c r="CJ297" s="3">
        <v>1</v>
      </c>
      <c r="CK297" s="3">
        <v>22</v>
      </c>
      <c r="CL297" s="3" t="s">
        <v>87</v>
      </c>
    </row>
    <row r="298" spans="1:90" x14ac:dyDescent="0.2">
      <c r="A298" s="3" t="s">
        <v>72</v>
      </c>
      <c r="B298" s="3" t="s">
        <v>73</v>
      </c>
      <c r="C298" s="3" t="s">
        <v>74</v>
      </c>
      <c r="E298" s="3" t="str">
        <f>"GAB2007903"</f>
        <v>GAB2007903</v>
      </c>
      <c r="F298" s="4">
        <v>44586</v>
      </c>
      <c r="G298" s="3">
        <v>202207</v>
      </c>
      <c r="H298" s="3" t="s">
        <v>75</v>
      </c>
      <c r="I298" s="3" t="s">
        <v>76</v>
      </c>
      <c r="J298" s="3" t="s">
        <v>77</v>
      </c>
      <c r="K298" s="3" t="s">
        <v>78</v>
      </c>
      <c r="L298" s="3" t="s">
        <v>105</v>
      </c>
      <c r="M298" s="3" t="s">
        <v>106</v>
      </c>
      <c r="N298" s="3" t="s">
        <v>995</v>
      </c>
      <c r="O298" s="3" t="s">
        <v>82</v>
      </c>
      <c r="P298" s="3" t="str">
        <f>"CT071547                      "</f>
        <v xml:space="preserve">CT071547                      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3">
        <v>0</v>
      </c>
      <c r="AE298" s="3">
        <v>0</v>
      </c>
      <c r="AF298" s="3">
        <v>0</v>
      </c>
      <c r="AG298" s="3">
        <v>0</v>
      </c>
      <c r="AH298" s="3">
        <v>0</v>
      </c>
      <c r="AI298" s="3">
        <v>0</v>
      </c>
      <c r="AJ298" s="3">
        <v>0</v>
      </c>
      <c r="AK298" s="3">
        <v>29.89</v>
      </c>
      <c r="AL298" s="3">
        <v>0</v>
      </c>
      <c r="AM298" s="3">
        <v>0</v>
      </c>
      <c r="AN298" s="3">
        <v>0</v>
      </c>
      <c r="AO298" s="3">
        <v>0</v>
      </c>
      <c r="AP298" s="3">
        <v>0</v>
      </c>
      <c r="AQ298" s="3">
        <v>0</v>
      </c>
      <c r="AR298" s="3">
        <v>0</v>
      </c>
      <c r="AS298" s="3">
        <v>0</v>
      </c>
      <c r="AT298" s="3">
        <v>0</v>
      </c>
      <c r="AU298" s="3">
        <v>0</v>
      </c>
      <c r="AV298" s="3">
        <v>0</v>
      </c>
      <c r="AW298" s="3">
        <v>0</v>
      </c>
      <c r="AX298" s="3">
        <v>0</v>
      </c>
      <c r="AY298" s="3">
        <v>0</v>
      </c>
      <c r="AZ298" s="3">
        <v>0</v>
      </c>
      <c r="BA298" s="3">
        <v>0</v>
      </c>
      <c r="BB298" s="3">
        <v>0</v>
      </c>
      <c r="BC298" s="3">
        <v>0</v>
      </c>
      <c r="BD298" s="3">
        <v>0</v>
      </c>
      <c r="BE298" s="3">
        <v>0</v>
      </c>
      <c r="BF298" s="3">
        <v>0</v>
      </c>
      <c r="BG298" s="3">
        <v>0</v>
      </c>
      <c r="BH298" s="3">
        <v>1</v>
      </c>
      <c r="BI298" s="3">
        <v>5.5</v>
      </c>
      <c r="BJ298" s="3">
        <v>13.7</v>
      </c>
      <c r="BK298" s="3">
        <v>14</v>
      </c>
      <c r="BL298" s="3">
        <v>119.34</v>
      </c>
      <c r="BM298" s="3">
        <v>17.899999999999999</v>
      </c>
      <c r="BN298" s="3">
        <v>137.24</v>
      </c>
      <c r="BO298" s="3">
        <v>137.24</v>
      </c>
      <c r="BQ298" s="3" t="s">
        <v>622</v>
      </c>
      <c r="BR298" s="3" t="s">
        <v>84</v>
      </c>
      <c r="BS298" s="4">
        <v>44588</v>
      </c>
      <c r="BT298" s="5">
        <v>0.3756944444444445</v>
      </c>
      <c r="BU298" s="3" t="s">
        <v>996</v>
      </c>
      <c r="BV298" s="3" t="s">
        <v>103</v>
      </c>
      <c r="BY298" s="3">
        <v>68442</v>
      </c>
      <c r="CA298" s="3" t="s">
        <v>965</v>
      </c>
      <c r="CC298" s="3" t="s">
        <v>106</v>
      </c>
      <c r="CD298" s="3">
        <v>2092</v>
      </c>
      <c r="CE298" s="3" t="s">
        <v>997</v>
      </c>
      <c r="CF298" s="4">
        <v>44588</v>
      </c>
      <c r="CI298" s="3">
        <v>2</v>
      </c>
      <c r="CJ298" s="3">
        <v>2</v>
      </c>
      <c r="CK298" s="3">
        <v>41</v>
      </c>
      <c r="CL298" s="3" t="s">
        <v>87</v>
      </c>
    </row>
    <row r="299" spans="1:90" x14ac:dyDescent="0.2">
      <c r="A299" s="3" t="s">
        <v>72</v>
      </c>
      <c r="B299" s="3" t="s">
        <v>73</v>
      </c>
      <c r="C299" s="3" t="s">
        <v>74</v>
      </c>
      <c r="E299" s="3" t="str">
        <f>"GAB2007909"</f>
        <v>GAB2007909</v>
      </c>
      <c r="F299" s="4">
        <v>44586</v>
      </c>
      <c r="G299" s="3">
        <v>202207</v>
      </c>
      <c r="H299" s="3" t="s">
        <v>75</v>
      </c>
      <c r="I299" s="3" t="s">
        <v>76</v>
      </c>
      <c r="J299" s="3" t="s">
        <v>77</v>
      </c>
      <c r="K299" s="3" t="s">
        <v>78</v>
      </c>
      <c r="L299" s="3" t="s">
        <v>194</v>
      </c>
      <c r="M299" s="3" t="s">
        <v>195</v>
      </c>
      <c r="N299" s="3" t="s">
        <v>196</v>
      </c>
      <c r="O299" s="3" t="s">
        <v>112</v>
      </c>
      <c r="P299" s="3" t="str">
        <f>"006697                        "</f>
        <v xml:space="preserve">006697                        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0</v>
      </c>
      <c r="AF299" s="3">
        <v>0</v>
      </c>
      <c r="AG299" s="3">
        <v>0</v>
      </c>
      <c r="AH299" s="3">
        <v>0</v>
      </c>
      <c r="AI299" s="3">
        <v>0</v>
      </c>
      <c r="AJ299" s="3">
        <v>0</v>
      </c>
      <c r="AK299" s="3">
        <v>19.32</v>
      </c>
      <c r="AL299" s="3">
        <v>0</v>
      </c>
      <c r="AM299" s="3">
        <v>0</v>
      </c>
      <c r="AN299" s="3">
        <v>0</v>
      </c>
      <c r="AO299" s="3">
        <v>0</v>
      </c>
      <c r="AP299" s="3">
        <v>0</v>
      </c>
      <c r="AQ299" s="3">
        <v>0</v>
      </c>
      <c r="AR299" s="3">
        <v>0</v>
      </c>
      <c r="AS299" s="3">
        <v>0</v>
      </c>
      <c r="AT299" s="3">
        <v>0</v>
      </c>
      <c r="AU299" s="3">
        <v>0</v>
      </c>
      <c r="AV299" s="3">
        <v>0</v>
      </c>
      <c r="AW299" s="3">
        <v>0</v>
      </c>
      <c r="AX299" s="3">
        <v>0</v>
      </c>
      <c r="AY299" s="3">
        <v>0</v>
      </c>
      <c r="AZ299" s="3">
        <v>0</v>
      </c>
      <c r="BA299" s="3">
        <v>0</v>
      </c>
      <c r="BB299" s="3">
        <v>0</v>
      </c>
      <c r="BC299" s="3">
        <v>0</v>
      </c>
      <c r="BD299" s="3">
        <v>0</v>
      </c>
      <c r="BE299" s="3">
        <v>0</v>
      </c>
      <c r="BF299" s="3">
        <v>0</v>
      </c>
      <c r="BG299" s="3">
        <v>0</v>
      </c>
      <c r="BH299" s="3">
        <v>1</v>
      </c>
      <c r="BI299" s="3">
        <v>0.2</v>
      </c>
      <c r="BJ299" s="3">
        <v>2.2999999999999998</v>
      </c>
      <c r="BK299" s="3">
        <v>2.5</v>
      </c>
      <c r="BL299" s="3">
        <v>73.739999999999995</v>
      </c>
      <c r="BM299" s="3">
        <v>11.06</v>
      </c>
      <c r="BN299" s="3">
        <v>84.8</v>
      </c>
      <c r="BO299" s="3">
        <v>84.8</v>
      </c>
      <c r="BQ299" s="3" t="s">
        <v>197</v>
      </c>
      <c r="BR299" s="3" t="s">
        <v>84</v>
      </c>
      <c r="BS299" s="4">
        <v>44587</v>
      </c>
      <c r="BT299" s="5">
        <v>0.41388888888888892</v>
      </c>
      <c r="BU299" s="3" t="s">
        <v>998</v>
      </c>
      <c r="BV299" s="3" t="s">
        <v>103</v>
      </c>
      <c r="BY299" s="3">
        <v>11593.4</v>
      </c>
      <c r="BZ299" s="3" t="s">
        <v>124</v>
      </c>
      <c r="CA299" s="3" t="s">
        <v>585</v>
      </c>
      <c r="CC299" s="3" t="s">
        <v>195</v>
      </c>
      <c r="CD299" s="3">
        <v>2</v>
      </c>
      <c r="CE299" s="3" t="s">
        <v>193</v>
      </c>
      <c r="CF299" s="4">
        <v>44588</v>
      </c>
      <c r="CI299" s="3">
        <v>1</v>
      </c>
      <c r="CJ299" s="3">
        <v>1</v>
      </c>
      <c r="CK299" s="3">
        <v>21</v>
      </c>
      <c r="CL299" s="3" t="s">
        <v>87</v>
      </c>
    </row>
    <row r="300" spans="1:90" x14ac:dyDescent="0.2">
      <c r="A300" s="3" t="s">
        <v>72</v>
      </c>
      <c r="B300" s="3" t="s">
        <v>73</v>
      </c>
      <c r="C300" s="3" t="s">
        <v>74</v>
      </c>
      <c r="E300" s="3" t="str">
        <f>"GAB2007902"</f>
        <v>GAB2007902</v>
      </c>
      <c r="F300" s="4">
        <v>44586</v>
      </c>
      <c r="G300" s="3">
        <v>202207</v>
      </c>
      <c r="H300" s="3" t="s">
        <v>75</v>
      </c>
      <c r="I300" s="3" t="s">
        <v>76</v>
      </c>
      <c r="J300" s="3" t="s">
        <v>77</v>
      </c>
      <c r="K300" s="3" t="s">
        <v>78</v>
      </c>
      <c r="L300" s="3" t="s">
        <v>365</v>
      </c>
      <c r="M300" s="3" t="s">
        <v>366</v>
      </c>
      <c r="N300" s="3" t="s">
        <v>999</v>
      </c>
      <c r="O300" s="3" t="s">
        <v>82</v>
      </c>
      <c r="P300" s="3" t="str">
        <f>"CT071548                      "</f>
        <v xml:space="preserve">CT071548                      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3">
        <v>0</v>
      </c>
      <c r="AE300" s="3">
        <v>0</v>
      </c>
      <c r="AF300" s="3">
        <v>0</v>
      </c>
      <c r="AG300" s="3">
        <v>0</v>
      </c>
      <c r="AH300" s="3">
        <v>0</v>
      </c>
      <c r="AI300" s="3">
        <v>0</v>
      </c>
      <c r="AJ300" s="3">
        <v>0</v>
      </c>
      <c r="AK300" s="3">
        <v>29.89</v>
      </c>
      <c r="AL300" s="3">
        <v>0</v>
      </c>
      <c r="AM300" s="3">
        <v>0</v>
      </c>
      <c r="AN300" s="3">
        <v>0</v>
      </c>
      <c r="AO300" s="3">
        <v>0</v>
      </c>
      <c r="AP300" s="3">
        <v>0</v>
      </c>
      <c r="AQ300" s="3">
        <v>0</v>
      </c>
      <c r="AR300" s="3">
        <v>0</v>
      </c>
      <c r="AS300" s="3">
        <v>0</v>
      </c>
      <c r="AT300" s="3">
        <v>0</v>
      </c>
      <c r="AU300" s="3">
        <v>0</v>
      </c>
      <c r="AV300" s="3">
        <v>0</v>
      </c>
      <c r="AW300" s="3">
        <v>0</v>
      </c>
      <c r="AX300" s="3">
        <v>0</v>
      </c>
      <c r="AY300" s="3">
        <v>0</v>
      </c>
      <c r="AZ300" s="3">
        <v>0</v>
      </c>
      <c r="BA300" s="3">
        <v>0</v>
      </c>
      <c r="BB300" s="3">
        <v>0</v>
      </c>
      <c r="BC300" s="3">
        <v>0</v>
      </c>
      <c r="BD300" s="3">
        <v>0</v>
      </c>
      <c r="BE300" s="3">
        <v>0</v>
      </c>
      <c r="BF300" s="3">
        <v>0</v>
      </c>
      <c r="BG300" s="3">
        <v>0</v>
      </c>
      <c r="BH300" s="3">
        <v>1</v>
      </c>
      <c r="BI300" s="3">
        <v>5.5</v>
      </c>
      <c r="BJ300" s="3">
        <v>13.2</v>
      </c>
      <c r="BK300" s="3">
        <v>14</v>
      </c>
      <c r="BL300" s="3">
        <v>119.34</v>
      </c>
      <c r="BM300" s="3">
        <v>17.899999999999999</v>
      </c>
      <c r="BN300" s="3">
        <v>137.24</v>
      </c>
      <c r="BO300" s="3">
        <v>137.24</v>
      </c>
      <c r="BQ300" s="3" t="s">
        <v>1000</v>
      </c>
      <c r="BR300" s="3" t="s">
        <v>84</v>
      </c>
      <c r="BS300" s="4">
        <v>44588</v>
      </c>
      <c r="BT300" s="5">
        <v>0.59236111111111112</v>
      </c>
      <c r="BU300" s="3" t="s">
        <v>1001</v>
      </c>
      <c r="BV300" s="3" t="s">
        <v>103</v>
      </c>
      <c r="BY300" s="3">
        <v>65819.25</v>
      </c>
      <c r="CA300" s="3" t="s">
        <v>948</v>
      </c>
      <c r="CC300" s="3" t="s">
        <v>366</v>
      </c>
      <c r="CD300" s="3">
        <v>6001</v>
      </c>
      <c r="CE300" s="3" t="s">
        <v>997</v>
      </c>
      <c r="CF300" s="4">
        <v>44588</v>
      </c>
      <c r="CI300" s="3">
        <v>2</v>
      </c>
      <c r="CJ300" s="3">
        <v>2</v>
      </c>
      <c r="CK300" s="3">
        <v>41</v>
      </c>
      <c r="CL300" s="3" t="s">
        <v>87</v>
      </c>
    </row>
    <row r="301" spans="1:90" x14ac:dyDescent="0.2">
      <c r="A301" s="3" t="s">
        <v>72</v>
      </c>
      <c r="B301" s="3" t="s">
        <v>73</v>
      </c>
      <c r="C301" s="3" t="s">
        <v>74</v>
      </c>
      <c r="E301" s="3" t="str">
        <f>"GAB2007895"</f>
        <v>GAB2007895</v>
      </c>
      <c r="F301" s="4">
        <v>44586</v>
      </c>
      <c r="G301" s="3">
        <v>202207</v>
      </c>
      <c r="H301" s="3" t="s">
        <v>75</v>
      </c>
      <c r="I301" s="3" t="s">
        <v>76</v>
      </c>
      <c r="J301" s="3" t="s">
        <v>77</v>
      </c>
      <c r="K301" s="3" t="s">
        <v>78</v>
      </c>
      <c r="L301" s="3" t="s">
        <v>138</v>
      </c>
      <c r="M301" s="3" t="s">
        <v>139</v>
      </c>
      <c r="N301" s="3" t="s">
        <v>1002</v>
      </c>
      <c r="O301" s="3" t="s">
        <v>112</v>
      </c>
      <c r="P301" s="3" t="str">
        <f>"CT071536                      "</f>
        <v xml:space="preserve">CT071536                      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0</v>
      </c>
      <c r="AD301" s="3">
        <v>0</v>
      </c>
      <c r="AE301" s="3">
        <v>0</v>
      </c>
      <c r="AF301" s="3">
        <v>0</v>
      </c>
      <c r="AG301" s="3">
        <v>0</v>
      </c>
      <c r="AH301" s="3">
        <v>0</v>
      </c>
      <c r="AI301" s="3">
        <v>0</v>
      </c>
      <c r="AJ301" s="3">
        <v>0</v>
      </c>
      <c r="AK301" s="3">
        <v>36.71</v>
      </c>
      <c r="AL301" s="3">
        <v>0</v>
      </c>
      <c r="AM301" s="3">
        <v>0</v>
      </c>
      <c r="AN301" s="3">
        <v>0</v>
      </c>
      <c r="AO301" s="3">
        <v>0</v>
      </c>
      <c r="AP301" s="3">
        <v>0</v>
      </c>
      <c r="AQ301" s="3">
        <v>0</v>
      </c>
      <c r="AR301" s="3">
        <v>0</v>
      </c>
      <c r="AS301" s="3">
        <v>0</v>
      </c>
      <c r="AT301" s="3">
        <v>0</v>
      </c>
      <c r="AU301" s="3">
        <v>0</v>
      </c>
      <c r="AV301" s="3">
        <v>0</v>
      </c>
      <c r="AW301" s="3">
        <v>0</v>
      </c>
      <c r="AX301" s="3">
        <v>0</v>
      </c>
      <c r="AY301" s="3">
        <v>0</v>
      </c>
      <c r="AZ301" s="3">
        <v>0</v>
      </c>
      <c r="BA301" s="3">
        <v>0</v>
      </c>
      <c r="BB301" s="3">
        <v>0</v>
      </c>
      <c r="BC301" s="3">
        <v>0</v>
      </c>
      <c r="BD301" s="3">
        <v>0</v>
      </c>
      <c r="BE301" s="3">
        <v>0</v>
      </c>
      <c r="BF301" s="3">
        <v>0</v>
      </c>
      <c r="BG301" s="3">
        <v>0</v>
      </c>
      <c r="BH301" s="3">
        <v>1</v>
      </c>
      <c r="BI301" s="3">
        <v>0.2</v>
      </c>
      <c r="BJ301" s="3">
        <v>2.5</v>
      </c>
      <c r="BK301" s="3">
        <v>2.5</v>
      </c>
      <c r="BL301" s="3">
        <v>140.12</v>
      </c>
      <c r="BM301" s="3">
        <v>21.02</v>
      </c>
      <c r="BN301" s="3">
        <v>161.13999999999999</v>
      </c>
      <c r="BO301" s="3">
        <v>161.13999999999999</v>
      </c>
      <c r="BQ301" s="3" t="s">
        <v>1003</v>
      </c>
      <c r="BR301" s="3" t="s">
        <v>84</v>
      </c>
      <c r="BS301" s="4">
        <v>44587</v>
      </c>
      <c r="BT301" s="5">
        <v>0.64236111111111105</v>
      </c>
      <c r="BU301" s="3" t="s">
        <v>1004</v>
      </c>
      <c r="BV301" s="3" t="s">
        <v>103</v>
      </c>
      <c r="BY301" s="3">
        <v>12476.88</v>
      </c>
      <c r="BZ301" s="3" t="s">
        <v>124</v>
      </c>
      <c r="CA301" s="3" t="s">
        <v>490</v>
      </c>
      <c r="CC301" s="3" t="s">
        <v>139</v>
      </c>
      <c r="CD301" s="3">
        <v>6500</v>
      </c>
      <c r="CE301" s="3" t="s">
        <v>128</v>
      </c>
      <c r="CF301" s="4">
        <v>44588</v>
      </c>
      <c r="CI301" s="3">
        <v>1</v>
      </c>
      <c r="CJ301" s="3">
        <v>1</v>
      </c>
      <c r="CK301" s="3">
        <v>23</v>
      </c>
      <c r="CL301" s="3" t="s">
        <v>87</v>
      </c>
    </row>
    <row r="302" spans="1:90" x14ac:dyDescent="0.2">
      <c r="A302" s="3" t="s">
        <v>72</v>
      </c>
      <c r="B302" s="3" t="s">
        <v>73</v>
      </c>
      <c r="C302" s="3" t="s">
        <v>74</v>
      </c>
      <c r="E302" s="3" t="str">
        <f>"GAB2007898"</f>
        <v>GAB2007898</v>
      </c>
      <c r="F302" s="4">
        <v>44586</v>
      </c>
      <c r="G302" s="3">
        <v>202207</v>
      </c>
      <c r="H302" s="3" t="s">
        <v>75</v>
      </c>
      <c r="I302" s="3" t="s">
        <v>76</v>
      </c>
      <c r="J302" s="3" t="s">
        <v>77</v>
      </c>
      <c r="K302" s="3" t="s">
        <v>78</v>
      </c>
      <c r="L302" s="3" t="s">
        <v>92</v>
      </c>
      <c r="M302" s="3" t="s">
        <v>93</v>
      </c>
      <c r="N302" s="3" t="s">
        <v>144</v>
      </c>
      <c r="O302" s="3" t="s">
        <v>112</v>
      </c>
      <c r="P302" s="3" t="str">
        <f>"ATT : MINETTE LABUSCHAGNE     "</f>
        <v xml:space="preserve">ATT : MINETTE LABUSCHAGNE     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3">
        <v>0</v>
      </c>
      <c r="AE302" s="3">
        <v>0</v>
      </c>
      <c r="AF302" s="3">
        <v>0</v>
      </c>
      <c r="AG302" s="3">
        <v>0</v>
      </c>
      <c r="AH302" s="3">
        <v>0</v>
      </c>
      <c r="AI302" s="3">
        <v>0</v>
      </c>
      <c r="AJ302" s="3">
        <v>0</v>
      </c>
      <c r="AK302" s="3">
        <v>27.04</v>
      </c>
      <c r="AL302" s="3">
        <v>0</v>
      </c>
      <c r="AM302" s="3">
        <v>0</v>
      </c>
      <c r="AN302" s="3">
        <v>0</v>
      </c>
      <c r="AO302" s="3">
        <v>0</v>
      </c>
      <c r="AP302" s="3">
        <v>0</v>
      </c>
      <c r="AQ302" s="3">
        <v>0</v>
      </c>
      <c r="AR302" s="3">
        <v>0</v>
      </c>
      <c r="AS302" s="3">
        <v>0</v>
      </c>
      <c r="AT302" s="3">
        <v>0</v>
      </c>
      <c r="AU302" s="3">
        <v>0</v>
      </c>
      <c r="AV302" s="3">
        <v>0</v>
      </c>
      <c r="AW302" s="3">
        <v>0</v>
      </c>
      <c r="AX302" s="3">
        <v>0</v>
      </c>
      <c r="AY302" s="3">
        <v>0</v>
      </c>
      <c r="AZ302" s="3">
        <v>0</v>
      </c>
      <c r="BA302" s="3">
        <v>0</v>
      </c>
      <c r="BB302" s="3">
        <v>0</v>
      </c>
      <c r="BC302" s="3">
        <v>0</v>
      </c>
      <c r="BD302" s="3">
        <v>0</v>
      </c>
      <c r="BE302" s="3">
        <v>0</v>
      </c>
      <c r="BF302" s="3">
        <v>0</v>
      </c>
      <c r="BG302" s="3">
        <v>0</v>
      </c>
      <c r="BH302" s="3">
        <v>1</v>
      </c>
      <c r="BI302" s="3">
        <v>0.1</v>
      </c>
      <c r="BJ302" s="3">
        <v>3.5</v>
      </c>
      <c r="BK302" s="3">
        <v>3.5</v>
      </c>
      <c r="BL302" s="3">
        <v>103.22</v>
      </c>
      <c r="BM302" s="3">
        <v>15.48</v>
      </c>
      <c r="BN302" s="3">
        <v>118.7</v>
      </c>
      <c r="BO302" s="3">
        <v>118.7</v>
      </c>
      <c r="BQ302" s="3" t="s">
        <v>160</v>
      </c>
      <c r="BR302" s="3" t="s">
        <v>84</v>
      </c>
      <c r="BS302" s="4">
        <v>44587</v>
      </c>
      <c r="BT302" s="5">
        <v>0.3979166666666667</v>
      </c>
      <c r="BU302" s="3" t="s">
        <v>529</v>
      </c>
      <c r="BV302" s="3" t="s">
        <v>103</v>
      </c>
      <c r="BY302" s="3">
        <v>17450.099999999999</v>
      </c>
      <c r="BZ302" s="3" t="s">
        <v>124</v>
      </c>
      <c r="CA302" s="3" t="s">
        <v>451</v>
      </c>
      <c r="CC302" s="3" t="s">
        <v>93</v>
      </c>
      <c r="CD302" s="3">
        <v>157</v>
      </c>
      <c r="CE302" s="3" t="s">
        <v>742</v>
      </c>
      <c r="CF302" s="4">
        <v>44588</v>
      </c>
      <c r="CI302" s="3">
        <v>1</v>
      </c>
      <c r="CJ302" s="3">
        <v>1</v>
      </c>
      <c r="CK302" s="3">
        <v>21</v>
      </c>
      <c r="CL302" s="3" t="s">
        <v>87</v>
      </c>
    </row>
    <row r="303" spans="1:90" x14ac:dyDescent="0.2">
      <c r="A303" s="3" t="s">
        <v>72</v>
      </c>
      <c r="B303" s="3" t="s">
        <v>73</v>
      </c>
      <c r="C303" s="3" t="s">
        <v>74</v>
      </c>
      <c r="E303" s="3" t="str">
        <f>"GAB2007896"</f>
        <v>GAB2007896</v>
      </c>
      <c r="F303" s="4">
        <v>44586</v>
      </c>
      <c r="G303" s="3">
        <v>202207</v>
      </c>
      <c r="H303" s="3" t="s">
        <v>75</v>
      </c>
      <c r="I303" s="3" t="s">
        <v>76</v>
      </c>
      <c r="J303" s="3" t="s">
        <v>77</v>
      </c>
      <c r="K303" s="3" t="s">
        <v>78</v>
      </c>
      <c r="L303" s="3" t="s">
        <v>281</v>
      </c>
      <c r="M303" s="3" t="s">
        <v>282</v>
      </c>
      <c r="N303" s="3" t="s">
        <v>283</v>
      </c>
      <c r="O303" s="3" t="s">
        <v>112</v>
      </c>
      <c r="P303" s="3" t="str">
        <f>"CT071537                      "</f>
        <v xml:space="preserve">CT071537                      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0</v>
      </c>
      <c r="AB303" s="3">
        <v>0</v>
      </c>
      <c r="AC303" s="3">
        <v>0</v>
      </c>
      <c r="AD303" s="3">
        <v>0</v>
      </c>
      <c r="AE303" s="3">
        <v>0</v>
      </c>
      <c r="AF303" s="3">
        <v>0</v>
      </c>
      <c r="AG303" s="3">
        <v>0</v>
      </c>
      <c r="AH303" s="3">
        <v>0</v>
      </c>
      <c r="AI303" s="3">
        <v>0</v>
      </c>
      <c r="AJ303" s="3">
        <v>0</v>
      </c>
      <c r="AK303" s="3">
        <v>50.24</v>
      </c>
      <c r="AL303" s="3">
        <v>0</v>
      </c>
      <c r="AM303" s="3">
        <v>0</v>
      </c>
      <c r="AN303" s="3">
        <v>0</v>
      </c>
      <c r="AO303" s="3">
        <v>0</v>
      </c>
      <c r="AP303" s="3">
        <v>0</v>
      </c>
      <c r="AQ303" s="3">
        <v>0</v>
      </c>
      <c r="AR303" s="3">
        <v>0</v>
      </c>
      <c r="AS303" s="3">
        <v>0</v>
      </c>
      <c r="AT303" s="3">
        <v>0</v>
      </c>
      <c r="AU303" s="3">
        <v>0</v>
      </c>
      <c r="AV303" s="3">
        <v>0</v>
      </c>
      <c r="AW303" s="3">
        <v>0</v>
      </c>
      <c r="AX303" s="3">
        <v>0</v>
      </c>
      <c r="AY303" s="3">
        <v>0</v>
      </c>
      <c r="AZ303" s="3">
        <v>0</v>
      </c>
      <c r="BA303" s="3">
        <v>0</v>
      </c>
      <c r="BB303" s="3">
        <v>0</v>
      </c>
      <c r="BC303" s="3">
        <v>0</v>
      </c>
      <c r="BD303" s="3">
        <v>0</v>
      </c>
      <c r="BE303" s="3">
        <v>0</v>
      </c>
      <c r="BF303" s="3">
        <v>0</v>
      </c>
      <c r="BG303" s="3">
        <v>0</v>
      </c>
      <c r="BH303" s="3">
        <v>1</v>
      </c>
      <c r="BI303" s="3">
        <v>0.1</v>
      </c>
      <c r="BJ303" s="3">
        <v>3.4</v>
      </c>
      <c r="BK303" s="3">
        <v>3.5</v>
      </c>
      <c r="BL303" s="3">
        <v>191.75</v>
      </c>
      <c r="BM303" s="3">
        <v>28.76</v>
      </c>
      <c r="BN303" s="3">
        <v>220.51</v>
      </c>
      <c r="BO303" s="3">
        <v>220.51</v>
      </c>
      <c r="BQ303" s="3" t="s">
        <v>284</v>
      </c>
      <c r="BR303" s="3" t="s">
        <v>84</v>
      </c>
      <c r="BS303" s="4">
        <v>44587</v>
      </c>
      <c r="BT303" s="5">
        <v>0.60833333333333328</v>
      </c>
      <c r="BU303" s="3" t="s">
        <v>1005</v>
      </c>
      <c r="BV303" s="3" t="s">
        <v>103</v>
      </c>
      <c r="BY303" s="3">
        <v>16933.2</v>
      </c>
      <c r="BZ303" s="3" t="s">
        <v>124</v>
      </c>
      <c r="CA303" s="3" t="s">
        <v>680</v>
      </c>
      <c r="CC303" s="3" t="s">
        <v>282</v>
      </c>
      <c r="CD303" s="3">
        <v>555</v>
      </c>
      <c r="CE303" s="3" t="s">
        <v>142</v>
      </c>
      <c r="CF303" s="4">
        <v>44587</v>
      </c>
      <c r="CI303" s="3">
        <v>1</v>
      </c>
      <c r="CJ303" s="3">
        <v>1</v>
      </c>
      <c r="CK303" s="3">
        <v>23</v>
      </c>
      <c r="CL303" s="3" t="s">
        <v>87</v>
      </c>
    </row>
    <row r="304" spans="1:90" x14ac:dyDescent="0.2">
      <c r="A304" s="3" t="s">
        <v>72</v>
      </c>
      <c r="B304" s="3" t="s">
        <v>73</v>
      </c>
      <c r="C304" s="3" t="s">
        <v>74</v>
      </c>
      <c r="E304" s="3" t="str">
        <f>"009940857718"</f>
        <v>009940857718</v>
      </c>
      <c r="F304" s="4">
        <v>44585</v>
      </c>
      <c r="G304" s="3">
        <v>202207</v>
      </c>
      <c r="H304" s="3" t="s">
        <v>92</v>
      </c>
      <c r="I304" s="3" t="s">
        <v>93</v>
      </c>
      <c r="J304" s="3" t="s">
        <v>143</v>
      </c>
      <c r="K304" s="3" t="s">
        <v>78</v>
      </c>
      <c r="L304" s="3" t="s">
        <v>389</v>
      </c>
      <c r="M304" s="3" t="s">
        <v>390</v>
      </c>
      <c r="N304" s="3" t="s">
        <v>144</v>
      </c>
      <c r="O304" s="3" t="s">
        <v>82</v>
      </c>
      <c r="P304" s="3" t="str">
        <f>"NA                            "</f>
        <v xml:space="preserve">NA                            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v>0</v>
      </c>
      <c r="AB304" s="3">
        <v>0</v>
      </c>
      <c r="AC304" s="3">
        <v>0</v>
      </c>
      <c r="AD304" s="3">
        <v>0</v>
      </c>
      <c r="AE304" s="3">
        <v>0</v>
      </c>
      <c r="AF304" s="3">
        <v>0</v>
      </c>
      <c r="AG304" s="3">
        <v>0</v>
      </c>
      <c r="AH304" s="3">
        <v>0</v>
      </c>
      <c r="AI304" s="3">
        <v>0</v>
      </c>
      <c r="AJ304" s="3">
        <v>0</v>
      </c>
      <c r="AK304" s="3">
        <v>29.89</v>
      </c>
      <c r="AL304" s="3">
        <v>0</v>
      </c>
      <c r="AM304" s="3">
        <v>0</v>
      </c>
      <c r="AN304" s="3">
        <v>0</v>
      </c>
      <c r="AO304" s="3">
        <v>0</v>
      </c>
      <c r="AP304" s="3">
        <v>0</v>
      </c>
      <c r="AQ304" s="3">
        <v>0</v>
      </c>
      <c r="AR304" s="3">
        <v>0</v>
      </c>
      <c r="AS304" s="3">
        <v>0</v>
      </c>
      <c r="AT304" s="3">
        <v>0</v>
      </c>
      <c r="AU304" s="3">
        <v>0</v>
      </c>
      <c r="AV304" s="3">
        <v>0</v>
      </c>
      <c r="AW304" s="3">
        <v>0</v>
      </c>
      <c r="AX304" s="3">
        <v>0</v>
      </c>
      <c r="AY304" s="3">
        <v>0</v>
      </c>
      <c r="AZ304" s="3">
        <v>0</v>
      </c>
      <c r="BA304" s="3">
        <v>0</v>
      </c>
      <c r="BB304" s="3">
        <v>0</v>
      </c>
      <c r="BC304" s="3">
        <v>0</v>
      </c>
      <c r="BD304" s="3">
        <v>0</v>
      </c>
      <c r="BE304" s="3">
        <v>0</v>
      </c>
      <c r="BF304" s="3">
        <v>0</v>
      </c>
      <c r="BG304" s="3">
        <v>0</v>
      </c>
      <c r="BH304" s="3">
        <v>1</v>
      </c>
      <c r="BI304" s="3">
        <v>7.2</v>
      </c>
      <c r="BJ304" s="3">
        <v>7.9</v>
      </c>
      <c r="BK304" s="3">
        <v>8</v>
      </c>
      <c r="BL304" s="3">
        <v>119.34</v>
      </c>
      <c r="BM304" s="3">
        <v>17.899999999999999</v>
      </c>
      <c r="BN304" s="3">
        <v>137.24</v>
      </c>
      <c r="BO304" s="3">
        <v>137.24</v>
      </c>
      <c r="BQ304" s="3" t="s">
        <v>1006</v>
      </c>
      <c r="BR304" s="3" t="s">
        <v>157</v>
      </c>
      <c r="BS304" s="4">
        <v>44587</v>
      </c>
      <c r="BT304" s="5">
        <v>0.4375</v>
      </c>
      <c r="BU304" s="3" t="s">
        <v>1007</v>
      </c>
      <c r="BV304" s="3" t="s">
        <v>103</v>
      </c>
      <c r="BY304" s="3">
        <v>39743.58</v>
      </c>
      <c r="BZ304" s="3" t="s">
        <v>147</v>
      </c>
      <c r="CC304" s="3" t="s">
        <v>390</v>
      </c>
      <c r="CD304" s="3">
        <v>4000</v>
      </c>
      <c r="CE304" s="3" t="s">
        <v>86</v>
      </c>
      <c r="CF304" s="4">
        <v>44587</v>
      </c>
      <c r="CI304" s="3">
        <v>2</v>
      </c>
      <c r="CJ304" s="3">
        <v>2</v>
      </c>
      <c r="CK304" s="3">
        <v>41</v>
      </c>
      <c r="CL304" s="3" t="s">
        <v>87</v>
      </c>
    </row>
    <row r="305" spans="1:90" x14ac:dyDescent="0.2">
      <c r="A305" s="3" t="s">
        <v>72</v>
      </c>
      <c r="B305" s="3" t="s">
        <v>73</v>
      </c>
      <c r="C305" s="3" t="s">
        <v>74</v>
      </c>
      <c r="E305" s="3" t="str">
        <f>"009941331695"</f>
        <v>009941331695</v>
      </c>
      <c r="F305" s="4">
        <v>44586</v>
      </c>
      <c r="G305" s="3">
        <v>202207</v>
      </c>
      <c r="H305" s="3" t="s">
        <v>521</v>
      </c>
      <c r="I305" s="3" t="s">
        <v>522</v>
      </c>
      <c r="J305" s="3" t="s">
        <v>1008</v>
      </c>
      <c r="K305" s="3" t="s">
        <v>78</v>
      </c>
      <c r="L305" s="3" t="s">
        <v>75</v>
      </c>
      <c r="M305" s="3" t="s">
        <v>76</v>
      </c>
      <c r="N305" s="3" t="s">
        <v>1009</v>
      </c>
      <c r="O305" s="3" t="s">
        <v>82</v>
      </c>
      <c r="P305" s="3" t="str">
        <f>"                              "</f>
        <v xml:space="preserve">                              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  <c r="AC305" s="3">
        <v>0</v>
      </c>
      <c r="AD305" s="3">
        <v>0</v>
      </c>
      <c r="AE305" s="3">
        <v>0</v>
      </c>
      <c r="AF305" s="3">
        <v>0</v>
      </c>
      <c r="AG305" s="3">
        <v>0</v>
      </c>
      <c r="AH305" s="3">
        <v>0</v>
      </c>
      <c r="AI305" s="3">
        <v>0</v>
      </c>
      <c r="AJ305" s="3">
        <v>0</v>
      </c>
      <c r="AK305" s="3">
        <v>29.89</v>
      </c>
      <c r="AL305" s="3">
        <v>0</v>
      </c>
      <c r="AM305" s="3">
        <v>0</v>
      </c>
      <c r="AN305" s="3">
        <v>0</v>
      </c>
      <c r="AO305" s="3">
        <v>0</v>
      </c>
      <c r="AP305" s="3">
        <v>0</v>
      </c>
      <c r="AQ305" s="3">
        <v>0</v>
      </c>
      <c r="AR305" s="3">
        <v>0</v>
      </c>
      <c r="AS305" s="3">
        <v>0</v>
      </c>
      <c r="AT305" s="3">
        <v>0</v>
      </c>
      <c r="AU305" s="3">
        <v>0</v>
      </c>
      <c r="AV305" s="3">
        <v>0</v>
      </c>
      <c r="AW305" s="3">
        <v>0</v>
      </c>
      <c r="AX305" s="3">
        <v>0</v>
      </c>
      <c r="AY305" s="3">
        <v>0</v>
      </c>
      <c r="AZ305" s="3">
        <v>0</v>
      </c>
      <c r="BA305" s="3">
        <v>0</v>
      </c>
      <c r="BB305" s="3">
        <v>0</v>
      </c>
      <c r="BC305" s="3">
        <v>0</v>
      </c>
      <c r="BD305" s="3">
        <v>0</v>
      </c>
      <c r="BE305" s="3">
        <v>0</v>
      </c>
      <c r="BF305" s="3">
        <v>0</v>
      </c>
      <c r="BG305" s="3">
        <v>0</v>
      </c>
      <c r="BH305" s="3">
        <v>1</v>
      </c>
      <c r="BI305" s="3">
        <v>2.2000000000000002</v>
      </c>
      <c r="BJ305" s="3">
        <v>0.9</v>
      </c>
      <c r="BK305" s="3">
        <v>3</v>
      </c>
      <c r="BL305" s="3">
        <v>119.34</v>
      </c>
      <c r="BM305" s="3">
        <v>17.899999999999999</v>
      </c>
      <c r="BN305" s="3">
        <v>137.24</v>
      </c>
      <c r="BO305" s="3">
        <v>137.24</v>
      </c>
      <c r="BQ305" s="3" t="s">
        <v>1010</v>
      </c>
      <c r="BR305" s="3" t="s">
        <v>1011</v>
      </c>
      <c r="BS305" s="4">
        <v>44588</v>
      </c>
      <c r="BT305" s="5">
        <v>0.41180555555555554</v>
      </c>
      <c r="BU305" s="3" t="s">
        <v>158</v>
      </c>
      <c r="BV305" s="3" t="s">
        <v>103</v>
      </c>
      <c r="BY305" s="3">
        <v>4713.22</v>
      </c>
      <c r="BZ305" s="3" t="s">
        <v>147</v>
      </c>
      <c r="CA305" s="3" t="s">
        <v>159</v>
      </c>
      <c r="CC305" s="3" t="s">
        <v>76</v>
      </c>
      <c r="CD305" s="3">
        <v>8000</v>
      </c>
      <c r="CE305" s="3" t="s">
        <v>86</v>
      </c>
      <c r="CF305" s="4">
        <v>44589</v>
      </c>
      <c r="CI305" s="3">
        <v>2</v>
      </c>
      <c r="CJ305" s="3">
        <v>2</v>
      </c>
      <c r="CK305" s="3">
        <v>41</v>
      </c>
      <c r="CL305" s="3" t="s">
        <v>87</v>
      </c>
    </row>
    <row r="306" spans="1:90" x14ac:dyDescent="0.2">
      <c r="A306" s="3" t="s">
        <v>72</v>
      </c>
      <c r="B306" s="3" t="s">
        <v>73</v>
      </c>
      <c r="C306" s="3" t="s">
        <v>74</v>
      </c>
      <c r="E306" s="3" t="str">
        <f>"009941922210"</f>
        <v>009941922210</v>
      </c>
      <c r="F306" s="4">
        <v>44587</v>
      </c>
      <c r="G306" s="3">
        <v>202207</v>
      </c>
      <c r="H306" s="3" t="s">
        <v>389</v>
      </c>
      <c r="I306" s="3" t="s">
        <v>390</v>
      </c>
      <c r="J306" s="3" t="s">
        <v>144</v>
      </c>
      <c r="K306" s="3" t="s">
        <v>78</v>
      </c>
      <c r="L306" s="3" t="s">
        <v>75</v>
      </c>
      <c r="M306" s="3" t="s">
        <v>76</v>
      </c>
      <c r="N306" s="3" t="s">
        <v>144</v>
      </c>
      <c r="O306" s="3" t="s">
        <v>82</v>
      </c>
      <c r="P306" s="3" t="str">
        <f>"                              "</f>
        <v xml:space="preserve">                              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  <c r="AC306" s="3">
        <v>0</v>
      </c>
      <c r="AD306" s="3">
        <v>0</v>
      </c>
      <c r="AE306" s="3">
        <v>0</v>
      </c>
      <c r="AF306" s="3">
        <v>0</v>
      </c>
      <c r="AG306" s="3">
        <v>0</v>
      </c>
      <c r="AH306" s="3">
        <v>0</v>
      </c>
      <c r="AI306" s="3">
        <v>0</v>
      </c>
      <c r="AJ306" s="3">
        <v>0</v>
      </c>
      <c r="AK306" s="3">
        <v>29.89</v>
      </c>
      <c r="AL306" s="3">
        <v>0</v>
      </c>
      <c r="AM306" s="3">
        <v>0</v>
      </c>
      <c r="AN306" s="3">
        <v>0</v>
      </c>
      <c r="AO306" s="3">
        <v>0</v>
      </c>
      <c r="AP306" s="3">
        <v>0</v>
      </c>
      <c r="AQ306" s="3">
        <v>0</v>
      </c>
      <c r="AR306" s="3">
        <v>0</v>
      </c>
      <c r="AS306" s="3">
        <v>0</v>
      </c>
      <c r="AT306" s="3">
        <v>0</v>
      </c>
      <c r="AU306" s="3">
        <v>0</v>
      </c>
      <c r="AV306" s="3">
        <v>0</v>
      </c>
      <c r="AW306" s="3">
        <v>0</v>
      </c>
      <c r="AX306" s="3">
        <v>0</v>
      </c>
      <c r="AY306" s="3">
        <v>0</v>
      </c>
      <c r="AZ306" s="3">
        <v>0</v>
      </c>
      <c r="BA306" s="3">
        <v>0</v>
      </c>
      <c r="BB306" s="3">
        <v>0</v>
      </c>
      <c r="BC306" s="3">
        <v>0</v>
      </c>
      <c r="BD306" s="3">
        <v>0</v>
      </c>
      <c r="BE306" s="3">
        <v>0</v>
      </c>
      <c r="BF306" s="3">
        <v>0</v>
      </c>
      <c r="BG306" s="3">
        <v>0</v>
      </c>
      <c r="BH306" s="3">
        <v>1</v>
      </c>
      <c r="BI306" s="3">
        <v>1</v>
      </c>
      <c r="BJ306" s="3">
        <v>0.2</v>
      </c>
      <c r="BK306" s="3">
        <v>1</v>
      </c>
      <c r="BL306" s="3">
        <v>119.34</v>
      </c>
      <c r="BM306" s="3">
        <v>17.899999999999999</v>
      </c>
      <c r="BN306" s="3">
        <v>137.24</v>
      </c>
      <c r="BO306" s="3">
        <v>137.24</v>
      </c>
      <c r="BQ306" s="3" t="s">
        <v>1012</v>
      </c>
      <c r="BR306" s="3" t="s">
        <v>1006</v>
      </c>
      <c r="BS306" s="4">
        <v>44589</v>
      </c>
      <c r="BT306" s="5">
        <v>0.4069444444444445</v>
      </c>
      <c r="BU306" s="3" t="s">
        <v>270</v>
      </c>
      <c r="BV306" s="3" t="s">
        <v>103</v>
      </c>
      <c r="BY306" s="3">
        <v>1200</v>
      </c>
      <c r="BZ306" s="3" t="s">
        <v>147</v>
      </c>
      <c r="CA306" s="3" t="s">
        <v>159</v>
      </c>
      <c r="CC306" s="3" t="s">
        <v>76</v>
      </c>
      <c r="CD306" s="3">
        <v>7460</v>
      </c>
      <c r="CE306" s="3" t="s">
        <v>86</v>
      </c>
      <c r="CI306" s="3">
        <v>3</v>
      </c>
      <c r="CJ306" s="3">
        <v>2</v>
      </c>
      <c r="CK306" s="3">
        <v>41</v>
      </c>
      <c r="CL306" s="3" t="s">
        <v>87</v>
      </c>
    </row>
    <row r="307" spans="1:90" x14ac:dyDescent="0.2">
      <c r="A307" s="3" t="s">
        <v>72</v>
      </c>
      <c r="B307" s="3" t="s">
        <v>73</v>
      </c>
      <c r="C307" s="3" t="s">
        <v>74</v>
      </c>
      <c r="E307" s="3" t="str">
        <f>"GAB2007885"</f>
        <v>GAB2007885</v>
      </c>
      <c r="F307" s="4">
        <v>44585</v>
      </c>
      <c r="G307" s="3">
        <v>202207</v>
      </c>
      <c r="H307" s="3" t="s">
        <v>75</v>
      </c>
      <c r="I307" s="3" t="s">
        <v>76</v>
      </c>
      <c r="J307" s="3" t="s">
        <v>77</v>
      </c>
      <c r="K307" s="3" t="s">
        <v>78</v>
      </c>
      <c r="L307" s="3" t="s">
        <v>459</v>
      </c>
      <c r="M307" s="3" t="s">
        <v>460</v>
      </c>
      <c r="N307" s="3" t="s">
        <v>1013</v>
      </c>
      <c r="O307" s="3" t="s">
        <v>82</v>
      </c>
      <c r="P307" s="3" t="str">
        <f>"CT071521                      "</f>
        <v xml:space="preserve">CT071521                      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0</v>
      </c>
      <c r="AD307" s="3">
        <v>0</v>
      </c>
      <c r="AE307" s="3">
        <v>0</v>
      </c>
      <c r="AF307" s="3">
        <v>0</v>
      </c>
      <c r="AG307" s="3">
        <v>0</v>
      </c>
      <c r="AH307" s="3">
        <v>0</v>
      </c>
      <c r="AI307" s="3">
        <v>0</v>
      </c>
      <c r="AJ307" s="3">
        <v>0</v>
      </c>
      <c r="AK307" s="3">
        <v>42.16</v>
      </c>
      <c r="AL307" s="3">
        <v>0</v>
      </c>
      <c r="AM307" s="3">
        <v>0</v>
      </c>
      <c r="AN307" s="3">
        <v>0</v>
      </c>
      <c r="AO307" s="3">
        <v>0</v>
      </c>
      <c r="AP307" s="3">
        <v>0</v>
      </c>
      <c r="AQ307" s="3">
        <v>0</v>
      </c>
      <c r="AR307" s="3">
        <v>0</v>
      </c>
      <c r="AS307" s="3">
        <v>0</v>
      </c>
      <c r="AT307" s="3">
        <v>0</v>
      </c>
      <c r="AU307" s="3">
        <v>0</v>
      </c>
      <c r="AV307" s="3">
        <v>0</v>
      </c>
      <c r="AW307" s="3">
        <v>0</v>
      </c>
      <c r="AX307" s="3">
        <v>0</v>
      </c>
      <c r="AY307" s="3">
        <v>0</v>
      </c>
      <c r="AZ307" s="3">
        <v>0</v>
      </c>
      <c r="BA307" s="3">
        <v>0</v>
      </c>
      <c r="BB307" s="3">
        <v>0</v>
      </c>
      <c r="BC307" s="3">
        <v>0</v>
      </c>
      <c r="BD307" s="3">
        <v>0</v>
      </c>
      <c r="BE307" s="3">
        <v>0</v>
      </c>
      <c r="BF307" s="3">
        <v>0</v>
      </c>
      <c r="BG307" s="3">
        <v>0</v>
      </c>
      <c r="BH307" s="3">
        <v>1</v>
      </c>
      <c r="BI307" s="3">
        <v>2.2000000000000002</v>
      </c>
      <c r="BJ307" s="3">
        <v>7.4</v>
      </c>
      <c r="BK307" s="3">
        <v>8</v>
      </c>
      <c r="BL307" s="3">
        <v>166.16</v>
      </c>
      <c r="BM307" s="3">
        <v>24.92</v>
      </c>
      <c r="BN307" s="3">
        <v>191.08</v>
      </c>
      <c r="BO307" s="3">
        <v>191.08</v>
      </c>
      <c r="BQ307" s="3" t="s">
        <v>1014</v>
      </c>
      <c r="BR307" s="3" t="s">
        <v>84</v>
      </c>
      <c r="BS307" s="4">
        <v>44588</v>
      </c>
      <c r="BT307" s="5">
        <v>0.65347222222222223</v>
      </c>
      <c r="BU307" s="3" t="s">
        <v>1015</v>
      </c>
      <c r="BV307" s="3" t="s">
        <v>103</v>
      </c>
      <c r="BY307" s="3">
        <v>36936</v>
      </c>
      <c r="CC307" s="3" t="s">
        <v>460</v>
      </c>
      <c r="CD307" s="3">
        <v>3867</v>
      </c>
      <c r="CE307" s="3" t="s">
        <v>86</v>
      </c>
      <c r="CF307" s="4">
        <v>44589</v>
      </c>
      <c r="CI307" s="3">
        <v>4</v>
      </c>
      <c r="CJ307" s="3">
        <v>3</v>
      </c>
      <c r="CK307" s="3">
        <v>43</v>
      </c>
      <c r="CL307" s="3" t="s">
        <v>87</v>
      </c>
    </row>
    <row r="308" spans="1:90" x14ac:dyDescent="0.2">
      <c r="A308" s="3" t="s">
        <v>72</v>
      </c>
      <c r="B308" s="3" t="s">
        <v>73</v>
      </c>
      <c r="C308" s="3" t="s">
        <v>74</v>
      </c>
      <c r="E308" s="3" t="str">
        <f>"GAB2007930"</f>
        <v>GAB2007930</v>
      </c>
      <c r="F308" s="4">
        <v>44587</v>
      </c>
      <c r="G308" s="3">
        <v>202207</v>
      </c>
      <c r="H308" s="3" t="s">
        <v>75</v>
      </c>
      <c r="I308" s="3" t="s">
        <v>76</v>
      </c>
      <c r="J308" s="3" t="s">
        <v>77</v>
      </c>
      <c r="K308" s="3" t="s">
        <v>78</v>
      </c>
      <c r="L308" s="3" t="s">
        <v>92</v>
      </c>
      <c r="M308" s="3" t="s">
        <v>93</v>
      </c>
      <c r="N308" s="3" t="s">
        <v>144</v>
      </c>
      <c r="O308" s="3" t="s">
        <v>112</v>
      </c>
      <c r="P308" s="3" t="str">
        <f>"ATT:MINETTE LABUSCHAGNE       "</f>
        <v xml:space="preserve">ATT:MINETTE LABUSCHAGNE       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  <c r="AA308" s="3">
        <v>0</v>
      </c>
      <c r="AB308" s="3">
        <v>0</v>
      </c>
      <c r="AC308" s="3">
        <v>0</v>
      </c>
      <c r="AD308" s="3">
        <v>0</v>
      </c>
      <c r="AE308" s="3">
        <v>0</v>
      </c>
      <c r="AF308" s="3">
        <v>0</v>
      </c>
      <c r="AG308" s="3">
        <v>0</v>
      </c>
      <c r="AH308" s="3">
        <v>0</v>
      </c>
      <c r="AI308" s="3">
        <v>0</v>
      </c>
      <c r="AJ308" s="3">
        <v>0</v>
      </c>
      <c r="AK308" s="3">
        <v>23.18</v>
      </c>
      <c r="AL308" s="3">
        <v>0</v>
      </c>
      <c r="AM308" s="3">
        <v>0</v>
      </c>
      <c r="AN308" s="3">
        <v>0</v>
      </c>
      <c r="AO308" s="3">
        <v>0</v>
      </c>
      <c r="AP308" s="3">
        <v>0</v>
      </c>
      <c r="AQ308" s="3">
        <v>0</v>
      </c>
      <c r="AR308" s="3">
        <v>0</v>
      </c>
      <c r="AS308" s="3">
        <v>0</v>
      </c>
      <c r="AT308" s="3">
        <v>0</v>
      </c>
      <c r="AU308" s="3">
        <v>0</v>
      </c>
      <c r="AV308" s="3">
        <v>0</v>
      </c>
      <c r="AW308" s="3">
        <v>0</v>
      </c>
      <c r="AX308" s="3">
        <v>0</v>
      </c>
      <c r="AY308" s="3">
        <v>0</v>
      </c>
      <c r="AZ308" s="3">
        <v>0</v>
      </c>
      <c r="BA308" s="3">
        <v>0</v>
      </c>
      <c r="BB308" s="3">
        <v>0</v>
      </c>
      <c r="BC308" s="3">
        <v>0</v>
      </c>
      <c r="BD308" s="3">
        <v>0</v>
      </c>
      <c r="BE308" s="3">
        <v>0</v>
      </c>
      <c r="BF308" s="3">
        <v>0</v>
      </c>
      <c r="BG308" s="3">
        <v>0</v>
      </c>
      <c r="BH308" s="3">
        <v>1</v>
      </c>
      <c r="BI308" s="3">
        <v>0.1</v>
      </c>
      <c r="BJ308" s="3">
        <v>2.7</v>
      </c>
      <c r="BK308" s="3">
        <v>3</v>
      </c>
      <c r="BL308" s="3">
        <v>88.48</v>
      </c>
      <c r="BM308" s="3">
        <v>13.27</v>
      </c>
      <c r="BN308" s="3">
        <v>101.75</v>
      </c>
      <c r="BO308" s="3">
        <v>101.75</v>
      </c>
      <c r="BQ308" s="3" t="s">
        <v>160</v>
      </c>
      <c r="BR308" s="3" t="s">
        <v>84</v>
      </c>
      <c r="BS308" s="4">
        <v>44588</v>
      </c>
      <c r="BT308" s="5">
        <v>0.36874999999999997</v>
      </c>
      <c r="BU308" s="3" t="s">
        <v>529</v>
      </c>
      <c r="BV308" s="3" t="s">
        <v>103</v>
      </c>
      <c r="BY308" s="3">
        <v>13497.21</v>
      </c>
      <c r="BZ308" s="3" t="s">
        <v>124</v>
      </c>
      <c r="CA308" s="3" t="s">
        <v>451</v>
      </c>
      <c r="CC308" s="3" t="s">
        <v>93</v>
      </c>
      <c r="CD308" s="3">
        <v>157</v>
      </c>
      <c r="CE308" s="3" t="s">
        <v>161</v>
      </c>
      <c r="CF308" s="4">
        <v>44588</v>
      </c>
      <c r="CI308" s="3">
        <v>1</v>
      </c>
      <c r="CJ308" s="3">
        <v>1</v>
      </c>
      <c r="CK308" s="3">
        <v>21</v>
      </c>
      <c r="CL308" s="3" t="s">
        <v>87</v>
      </c>
    </row>
    <row r="309" spans="1:90" x14ac:dyDescent="0.2">
      <c r="A309" s="3" t="s">
        <v>72</v>
      </c>
      <c r="B309" s="3" t="s">
        <v>73</v>
      </c>
      <c r="C309" s="3" t="s">
        <v>74</v>
      </c>
      <c r="E309" s="3" t="str">
        <f>"GAB2007921"</f>
        <v>GAB2007921</v>
      </c>
      <c r="F309" s="4">
        <v>44587</v>
      </c>
      <c r="G309" s="3">
        <v>202207</v>
      </c>
      <c r="H309" s="3" t="s">
        <v>75</v>
      </c>
      <c r="I309" s="3" t="s">
        <v>76</v>
      </c>
      <c r="J309" s="3" t="s">
        <v>77</v>
      </c>
      <c r="K309" s="3" t="s">
        <v>78</v>
      </c>
      <c r="L309" s="3" t="s">
        <v>1016</v>
      </c>
      <c r="M309" s="3" t="s">
        <v>1017</v>
      </c>
      <c r="N309" s="3" t="s">
        <v>1018</v>
      </c>
      <c r="O309" s="3" t="s">
        <v>112</v>
      </c>
      <c r="P309" s="3" t="str">
        <f>"006718                        "</f>
        <v xml:space="preserve">006718                        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  <c r="AA309" s="3">
        <v>0</v>
      </c>
      <c r="AB309" s="3">
        <v>0</v>
      </c>
      <c r="AC309" s="3">
        <v>0</v>
      </c>
      <c r="AD309" s="3">
        <v>0</v>
      </c>
      <c r="AE309" s="3">
        <v>0</v>
      </c>
      <c r="AF309" s="3">
        <v>0</v>
      </c>
      <c r="AG309" s="3">
        <v>0</v>
      </c>
      <c r="AH309" s="3">
        <v>0</v>
      </c>
      <c r="AI309" s="3">
        <v>0</v>
      </c>
      <c r="AJ309" s="3">
        <v>0</v>
      </c>
      <c r="AK309" s="3">
        <v>43.47</v>
      </c>
      <c r="AL309" s="3">
        <v>0</v>
      </c>
      <c r="AM309" s="3">
        <v>0</v>
      </c>
      <c r="AN309" s="3">
        <v>0</v>
      </c>
      <c r="AO309" s="3">
        <v>0</v>
      </c>
      <c r="AP309" s="3">
        <v>0</v>
      </c>
      <c r="AQ309" s="3">
        <v>0</v>
      </c>
      <c r="AR309" s="3">
        <v>0</v>
      </c>
      <c r="AS309" s="3">
        <v>0</v>
      </c>
      <c r="AT309" s="3">
        <v>0</v>
      </c>
      <c r="AU309" s="3">
        <v>0</v>
      </c>
      <c r="AV309" s="3">
        <v>0</v>
      </c>
      <c r="AW309" s="3">
        <v>0</v>
      </c>
      <c r="AX309" s="3">
        <v>0</v>
      </c>
      <c r="AY309" s="3">
        <v>0</v>
      </c>
      <c r="AZ309" s="3">
        <v>0</v>
      </c>
      <c r="BA309" s="3">
        <v>0</v>
      </c>
      <c r="BB309" s="3">
        <v>0</v>
      </c>
      <c r="BC309" s="3">
        <v>0</v>
      </c>
      <c r="BD309" s="3">
        <v>0</v>
      </c>
      <c r="BE309" s="3">
        <v>0</v>
      </c>
      <c r="BF309" s="3">
        <v>0</v>
      </c>
      <c r="BG309" s="3">
        <v>0</v>
      </c>
      <c r="BH309" s="3">
        <v>1</v>
      </c>
      <c r="BI309" s="3">
        <v>0.2</v>
      </c>
      <c r="BJ309" s="3">
        <v>2.7</v>
      </c>
      <c r="BK309" s="3">
        <v>3</v>
      </c>
      <c r="BL309" s="3">
        <v>165.93</v>
      </c>
      <c r="BM309" s="3">
        <v>24.89</v>
      </c>
      <c r="BN309" s="3">
        <v>190.82</v>
      </c>
      <c r="BO309" s="3">
        <v>190.82</v>
      </c>
      <c r="BQ309" s="3" t="s">
        <v>190</v>
      </c>
      <c r="BR309" s="3" t="s">
        <v>84</v>
      </c>
      <c r="BS309" s="4">
        <v>44588</v>
      </c>
      <c r="BT309" s="5">
        <v>0.44861111111111113</v>
      </c>
      <c r="BU309" s="3" t="s">
        <v>1019</v>
      </c>
      <c r="BV309" s="3" t="s">
        <v>103</v>
      </c>
      <c r="BY309" s="3">
        <v>13734.08</v>
      </c>
      <c r="BZ309" s="3" t="s">
        <v>124</v>
      </c>
      <c r="CA309" s="3" t="s">
        <v>1020</v>
      </c>
      <c r="CC309" s="3" t="s">
        <v>1017</v>
      </c>
      <c r="CD309" s="3">
        <v>1739</v>
      </c>
      <c r="CE309" s="3" t="s">
        <v>125</v>
      </c>
      <c r="CF309" s="4">
        <v>44589</v>
      </c>
      <c r="CI309" s="3">
        <v>1</v>
      </c>
      <c r="CJ309" s="3">
        <v>1</v>
      </c>
      <c r="CK309" s="3">
        <v>23</v>
      </c>
      <c r="CL309" s="3" t="s">
        <v>87</v>
      </c>
    </row>
    <row r="310" spans="1:90" x14ac:dyDescent="0.2">
      <c r="A310" s="3" t="s">
        <v>72</v>
      </c>
      <c r="B310" s="3" t="s">
        <v>73</v>
      </c>
      <c r="C310" s="3" t="s">
        <v>74</v>
      </c>
      <c r="E310" s="3" t="str">
        <f>"GAB2007914"</f>
        <v>GAB2007914</v>
      </c>
      <c r="F310" s="4">
        <v>44587</v>
      </c>
      <c r="G310" s="3">
        <v>202207</v>
      </c>
      <c r="H310" s="3" t="s">
        <v>75</v>
      </c>
      <c r="I310" s="3" t="s">
        <v>76</v>
      </c>
      <c r="J310" s="3" t="s">
        <v>77</v>
      </c>
      <c r="K310" s="3" t="s">
        <v>78</v>
      </c>
      <c r="L310" s="3" t="s">
        <v>252</v>
      </c>
      <c r="M310" s="3" t="s">
        <v>253</v>
      </c>
      <c r="N310" s="3" t="s">
        <v>402</v>
      </c>
      <c r="O310" s="3" t="s">
        <v>112</v>
      </c>
      <c r="P310" s="3" t="str">
        <f>"CT071563                      "</f>
        <v xml:space="preserve">CT071563                      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3">
        <v>0</v>
      </c>
      <c r="AB310" s="3">
        <v>0</v>
      </c>
      <c r="AC310" s="3">
        <v>0</v>
      </c>
      <c r="AD310" s="3">
        <v>0</v>
      </c>
      <c r="AE310" s="3">
        <v>0</v>
      </c>
      <c r="AF310" s="3">
        <v>0</v>
      </c>
      <c r="AG310" s="3">
        <v>0</v>
      </c>
      <c r="AH310" s="3">
        <v>0</v>
      </c>
      <c r="AI310" s="3">
        <v>0</v>
      </c>
      <c r="AJ310" s="3">
        <v>0</v>
      </c>
      <c r="AK310" s="3">
        <v>29.95</v>
      </c>
      <c r="AL310" s="3">
        <v>0</v>
      </c>
      <c r="AM310" s="3">
        <v>0</v>
      </c>
      <c r="AN310" s="3">
        <v>0</v>
      </c>
      <c r="AO310" s="3">
        <v>0</v>
      </c>
      <c r="AP310" s="3">
        <v>0</v>
      </c>
      <c r="AQ310" s="3">
        <v>0</v>
      </c>
      <c r="AR310" s="3">
        <v>0</v>
      </c>
      <c r="AS310" s="3">
        <v>0</v>
      </c>
      <c r="AT310" s="3">
        <v>0</v>
      </c>
      <c r="AU310" s="3">
        <v>0</v>
      </c>
      <c r="AV310" s="3">
        <v>0</v>
      </c>
      <c r="AW310" s="3">
        <v>0</v>
      </c>
      <c r="AX310" s="3">
        <v>0</v>
      </c>
      <c r="AY310" s="3">
        <v>0</v>
      </c>
      <c r="AZ310" s="3">
        <v>0</v>
      </c>
      <c r="BA310" s="3">
        <v>0</v>
      </c>
      <c r="BB310" s="3">
        <v>0</v>
      </c>
      <c r="BC310" s="3">
        <v>0</v>
      </c>
      <c r="BD310" s="3">
        <v>0</v>
      </c>
      <c r="BE310" s="3">
        <v>0</v>
      </c>
      <c r="BF310" s="3">
        <v>0</v>
      </c>
      <c r="BG310" s="3">
        <v>0</v>
      </c>
      <c r="BH310" s="3">
        <v>1</v>
      </c>
      <c r="BI310" s="3">
        <v>0.4</v>
      </c>
      <c r="BJ310" s="3">
        <v>1.8</v>
      </c>
      <c r="BK310" s="3">
        <v>2</v>
      </c>
      <c r="BL310" s="3">
        <v>114.31</v>
      </c>
      <c r="BM310" s="3">
        <v>17.149999999999999</v>
      </c>
      <c r="BN310" s="3">
        <v>131.46</v>
      </c>
      <c r="BO310" s="3">
        <v>131.46</v>
      </c>
      <c r="BQ310" s="3" t="s">
        <v>403</v>
      </c>
      <c r="BR310" s="3" t="s">
        <v>84</v>
      </c>
      <c r="BS310" s="4">
        <v>44588</v>
      </c>
      <c r="BT310" s="5">
        <v>0.38541666666666669</v>
      </c>
      <c r="BU310" s="3" t="s">
        <v>1021</v>
      </c>
      <c r="BV310" s="3" t="s">
        <v>103</v>
      </c>
      <c r="BY310" s="3">
        <v>9218.1299999999992</v>
      </c>
      <c r="BZ310" s="3" t="s">
        <v>124</v>
      </c>
      <c r="CA310" s="3" t="s">
        <v>259</v>
      </c>
      <c r="CC310" s="3" t="s">
        <v>253</v>
      </c>
      <c r="CD310" s="3">
        <v>9459</v>
      </c>
      <c r="CE310" s="3" t="s">
        <v>1022</v>
      </c>
      <c r="CF310" s="4">
        <v>44588</v>
      </c>
      <c r="CI310" s="3">
        <v>1</v>
      </c>
      <c r="CJ310" s="3">
        <v>1</v>
      </c>
      <c r="CK310" s="3">
        <v>23</v>
      </c>
      <c r="CL310" s="3" t="s">
        <v>87</v>
      </c>
    </row>
    <row r="311" spans="1:90" x14ac:dyDescent="0.2">
      <c r="A311" s="3" t="s">
        <v>72</v>
      </c>
      <c r="B311" s="3" t="s">
        <v>73</v>
      </c>
      <c r="C311" s="3" t="s">
        <v>74</v>
      </c>
      <c r="E311" s="3" t="str">
        <f>"GAB2007925"</f>
        <v>GAB2007925</v>
      </c>
      <c r="F311" s="4">
        <v>44587</v>
      </c>
      <c r="G311" s="3">
        <v>202207</v>
      </c>
      <c r="H311" s="3" t="s">
        <v>75</v>
      </c>
      <c r="I311" s="3" t="s">
        <v>76</v>
      </c>
      <c r="J311" s="3" t="s">
        <v>77</v>
      </c>
      <c r="K311" s="3" t="s">
        <v>78</v>
      </c>
      <c r="L311" s="3" t="s">
        <v>75</v>
      </c>
      <c r="M311" s="3" t="s">
        <v>76</v>
      </c>
      <c r="N311" s="3" t="s">
        <v>717</v>
      </c>
      <c r="O311" s="3" t="s">
        <v>112</v>
      </c>
      <c r="P311" s="3" t="str">
        <f>"CT071406                      "</f>
        <v xml:space="preserve">CT071406                      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0</v>
      </c>
      <c r="AB311" s="3">
        <v>0</v>
      </c>
      <c r="AC311" s="3">
        <v>0</v>
      </c>
      <c r="AD311" s="3">
        <v>0</v>
      </c>
      <c r="AE311" s="3">
        <v>0</v>
      </c>
      <c r="AF311" s="3">
        <v>0</v>
      </c>
      <c r="AG311" s="3">
        <v>0</v>
      </c>
      <c r="AH311" s="3">
        <v>0</v>
      </c>
      <c r="AI311" s="3">
        <v>0</v>
      </c>
      <c r="AJ311" s="3">
        <v>0</v>
      </c>
      <c r="AK311" s="3">
        <v>12.07</v>
      </c>
      <c r="AL311" s="3">
        <v>0</v>
      </c>
      <c r="AM311" s="3">
        <v>0</v>
      </c>
      <c r="AN311" s="3">
        <v>0</v>
      </c>
      <c r="AO311" s="3">
        <v>0</v>
      </c>
      <c r="AP311" s="3">
        <v>0</v>
      </c>
      <c r="AQ311" s="3">
        <v>0</v>
      </c>
      <c r="AR311" s="3">
        <v>0</v>
      </c>
      <c r="AS311" s="3">
        <v>0</v>
      </c>
      <c r="AT311" s="3">
        <v>0</v>
      </c>
      <c r="AU311" s="3">
        <v>0</v>
      </c>
      <c r="AV311" s="3">
        <v>0</v>
      </c>
      <c r="AW311" s="3">
        <v>0</v>
      </c>
      <c r="AX311" s="3">
        <v>0</v>
      </c>
      <c r="AY311" s="3">
        <v>0</v>
      </c>
      <c r="AZ311" s="3">
        <v>0</v>
      </c>
      <c r="BA311" s="3">
        <v>0</v>
      </c>
      <c r="BB311" s="3">
        <v>0</v>
      </c>
      <c r="BC311" s="3">
        <v>0</v>
      </c>
      <c r="BD311" s="3">
        <v>0</v>
      </c>
      <c r="BE311" s="3">
        <v>0</v>
      </c>
      <c r="BF311" s="3">
        <v>0</v>
      </c>
      <c r="BG311" s="3">
        <v>0</v>
      </c>
      <c r="BH311" s="3">
        <v>1</v>
      </c>
      <c r="BI311" s="3">
        <v>0.1</v>
      </c>
      <c r="BJ311" s="3">
        <v>2.4</v>
      </c>
      <c r="BK311" s="3">
        <v>2.5</v>
      </c>
      <c r="BL311" s="3">
        <v>46.08</v>
      </c>
      <c r="BM311" s="3">
        <v>6.91</v>
      </c>
      <c r="BN311" s="3">
        <v>52.99</v>
      </c>
      <c r="BO311" s="3">
        <v>52.99</v>
      </c>
      <c r="BQ311" s="3" t="s">
        <v>1023</v>
      </c>
      <c r="BR311" s="3" t="s">
        <v>84</v>
      </c>
      <c r="BS311" s="4">
        <v>44588</v>
      </c>
      <c r="BT311" s="5">
        <v>0.5708333333333333</v>
      </c>
      <c r="BU311" s="3" t="s">
        <v>1024</v>
      </c>
      <c r="BV311" s="3" t="s">
        <v>87</v>
      </c>
      <c r="BW311" s="3" t="s">
        <v>278</v>
      </c>
      <c r="BX311" s="3" t="s">
        <v>279</v>
      </c>
      <c r="BY311" s="3">
        <v>11964.7</v>
      </c>
      <c r="BZ311" s="3" t="s">
        <v>124</v>
      </c>
      <c r="CA311" s="3" t="s">
        <v>890</v>
      </c>
      <c r="CC311" s="3" t="s">
        <v>76</v>
      </c>
      <c r="CD311" s="3">
        <v>7550</v>
      </c>
      <c r="CE311" s="3" t="s">
        <v>1025</v>
      </c>
      <c r="CF311" s="4">
        <v>44589</v>
      </c>
      <c r="CI311" s="3">
        <v>1</v>
      </c>
      <c r="CJ311" s="3">
        <v>1</v>
      </c>
      <c r="CK311" s="3">
        <v>22</v>
      </c>
      <c r="CL311" s="3" t="s">
        <v>87</v>
      </c>
    </row>
    <row r="312" spans="1:90" x14ac:dyDescent="0.2">
      <c r="A312" s="3" t="s">
        <v>72</v>
      </c>
      <c r="B312" s="3" t="s">
        <v>73</v>
      </c>
      <c r="C312" s="3" t="s">
        <v>74</v>
      </c>
      <c r="E312" s="3" t="str">
        <f>"GAB2007927"</f>
        <v>GAB2007927</v>
      </c>
      <c r="F312" s="4">
        <v>44587</v>
      </c>
      <c r="G312" s="3">
        <v>202207</v>
      </c>
      <c r="H312" s="3" t="s">
        <v>75</v>
      </c>
      <c r="I312" s="3" t="s">
        <v>76</v>
      </c>
      <c r="J312" s="3" t="s">
        <v>77</v>
      </c>
      <c r="K312" s="3" t="s">
        <v>78</v>
      </c>
      <c r="L312" s="3" t="s">
        <v>194</v>
      </c>
      <c r="M312" s="3" t="s">
        <v>195</v>
      </c>
      <c r="N312" s="3" t="s">
        <v>196</v>
      </c>
      <c r="O312" s="3" t="s">
        <v>112</v>
      </c>
      <c r="P312" s="3" t="str">
        <f>"006734                        "</f>
        <v xml:space="preserve">006734                        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  <c r="AA312" s="3">
        <v>0</v>
      </c>
      <c r="AB312" s="3">
        <v>0</v>
      </c>
      <c r="AC312" s="3">
        <v>0</v>
      </c>
      <c r="AD312" s="3">
        <v>0</v>
      </c>
      <c r="AE312" s="3">
        <v>0</v>
      </c>
      <c r="AF312" s="3">
        <v>0</v>
      </c>
      <c r="AG312" s="3">
        <v>0</v>
      </c>
      <c r="AH312" s="3">
        <v>0</v>
      </c>
      <c r="AI312" s="3">
        <v>0</v>
      </c>
      <c r="AJ312" s="3">
        <v>0</v>
      </c>
      <c r="AK312" s="3">
        <v>19.32</v>
      </c>
      <c r="AL312" s="3">
        <v>0</v>
      </c>
      <c r="AM312" s="3">
        <v>0</v>
      </c>
      <c r="AN312" s="3">
        <v>0</v>
      </c>
      <c r="AO312" s="3">
        <v>0</v>
      </c>
      <c r="AP312" s="3">
        <v>0</v>
      </c>
      <c r="AQ312" s="3">
        <v>0</v>
      </c>
      <c r="AR312" s="3">
        <v>0</v>
      </c>
      <c r="AS312" s="3">
        <v>0</v>
      </c>
      <c r="AT312" s="3">
        <v>0</v>
      </c>
      <c r="AU312" s="3">
        <v>0</v>
      </c>
      <c r="AV312" s="3">
        <v>0</v>
      </c>
      <c r="AW312" s="3">
        <v>0</v>
      </c>
      <c r="AX312" s="3">
        <v>0</v>
      </c>
      <c r="AY312" s="3">
        <v>0</v>
      </c>
      <c r="AZ312" s="3">
        <v>0</v>
      </c>
      <c r="BA312" s="3">
        <v>0</v>
      </c>
      <c r="BB312" s="3">
        <v>0</v>
      </c>
      <c r="BC312" s="3">
        <v>0</v>
      </c>
      <c r="BD312" s="3">
        <v>0</v>
      </c>
      <c r="BE312" s="3">
        <v>0</v>
      </c>
      <c r="BF312" s="3">
        <v>0</v>
      </c>
      <c r="BG312" s="3">
        <v>0</v>
      </c>
      <c r="BH312" s="3">
        <v>1</v>
      </c>
      <c r="BI312" s="3">
        <v>0.2</v>
      </c>
      <c r="BJ312" s="3">
        <v>2.5</v>
      </c>
      <c r="BK312" s="3">
        <v>2.5</v>
      </c>
      <c r="BL312" s="3">
        <v>73.739999999999995</v>
      </c>
      <c r="BM312" s="3">
        <v>11.06</v>
      </c>
      <c r="BN312" s="3">
        <v>84.8</v>
      </c>
      <c r="BO312" s="3">
        <v>84.8</v>
      </c>
      <c r="BQ312" s="3" t="s">
        <v>1026</v>
      </c>
      <c r="BR312" s="3" t="s">
        <v>84</v>
      </c>
      <c r="BS312" s="4">
        <v>44588</v>
      </c>
      <c r="BT312" s="5">
        <v>0.38958333333333334</v>
      </c>
      <c r="BU312" s="3" t="s">
        <v>1027</v>
      </c>
      <c r="BV312" s="3" t="s">
        <v>103</v>
      </c>
      <c r="BY312" s="3">
        <v>12672.66</v>
      </c>
      <c r="BZ312" s="3" t="s">
        <v>124</v>
      </c>
      <c r="CA312" s="3" t="s">
        <v>1028</v>
      </c>
      <c r="CC312" s="3" t="s">
        <v>195</v>
      </c>
      <c r="CD312" s="3">
        <v>2</v>
      </c>
      <c r="CE312" s="3" t="s">
        <v>128</v>
      </c>
      <c r="CF312" s="4">
        <v>44588</v>
      </c>
      <c r="CI312" s="3">
        <v>1</v>
      </c>
      <c r="CJ312" s="3">
        <v>1</v>
      </c>
      <c r="CK312" s="3">
        <v>21</v>
      </c>
      <c r="CL312" s="3" t="s">
        <v>87</v>
      </c>
    </row>
    <row r="313" spans="1:90" x14ac:dyDescent="0.2">
      <c r="A313" s="3" t="s">
        <v>72</v>
      </c>
      <c r="B313" s="3" t="s">
        <v>73</v>
      </c>
      <c r="C313" s="3" t="s">
        <v>74</v>
      </c>
      <c r="E313" s="3" t="str">
        <f>"GAB2007919"</f>
        <v>GAB2007919</v>
      </c>
      <c r="F313" s="4">
        <v>44587</v>
      </c>
      <c r="G313" s="3">
        <v>202207</v>
      </c>
      <c r="H313" s="3" t="s">
        <v>75</v>
      </c>
      <c r="I313" s="3" t="s">
        <v>76</v>
      </c>
      <c r="J313" s="3" t="s">
        <v>77</v>
      </c>
      <c r="K313" s="3" t="s">
        <v>78</v>
      </c>
      <c r="L313" s="3" t="s">
        <v>75</v>
      </c>
      <c r="M313" s="3" t="s">
        <v>76</v>
      </c>
      <c r="N313" s="3" t="s">
        <v>750</v>
      </c>
      <c r="O313" s="3" t="s">
        <v>112</v>
      </c>
      <c r="P313" s="3" t="str">
        <f>"CT071571                      "</f>
        <v xml:space="preserve">CT071571                      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3">
        <v>0</v>
      </c>
      <c r="AB313" s="3">
        <v>0</v>
      </c>
      <c r="AC313" s="3">
        <v>0</v>
      </c>
      <c r="AD313" s="3">
        <v>0</v>
      </c>
      <c r="AE313" s="3">
        <v>0</v>
      </c>
      <c r="AF313" s="3">
        <v>0</v>
      </c>
      <c r="AG313" s="3">
        <v>0</v>
      </c>
      <c r="AH313" s="3">
        <v>0</v>
      </c>
      <c r="AI313" s="3">
        <v>0</v>
      </c>
      <c r="AJ313" s="3">
        <v>0</v>
      </c>
      <c r="AK313" s="3">
        <v>12.07</v>
      </c>
      <c r="AL313" s="3">
        <v>0</v>
      </c>
      <c r="AM313" s="3">
        <v>0</v>
      </c>
      <c r="AN313" s="3">
        <v>0</v>
      </c>
      <c r="AO313" s="3">
        <v>0</v>
      </c>
      <c r="AP313" s="3">
        <v>0</v>
      </c>
      <c r="AQ313" s="3">
        <v>0</v>
      </c>
      <c r="AR313" s="3">
        <v>0</v>
      </c>
      <c r="AS313" s="3">
        <v>0</v>
      </c>
      <c r="AT313" s="3">
        <v>0</v>
      </c>
      <c r="AU313" s="3">
        <v>0</v>
      </c>
      <c r="AV313" s="3">
        <v>0</v>
      </c>
      <c r="AW313" s="3">
        <v>0</v>
      </c>
      <c r="AX313" s="3">
        <v>0</v>
      </c>
      <c r="AY313" s="3">
        <v>0</v>
      </c>
      <c r="AZ313" s="3">
        <v>0</v>
      </c>
      <c r="BA313" s="3">
        <v>0</v>
      </c>
      <c r="BB313" s="3">
        <v>0</v>
      </c>
      <c r="BC313" s="3">
        <v>0</v>
      </c>
      <c r="BD313" s="3">
        <v>0</v>
      </c>
      <c r="BE313" s="3">
        <v>0</v>
      </c>
      <c r="BF313" s="3">
        <v>0</v>
      </c>
      <c r="BG313" s="3">
        <v>0</v>
      </c>
      <c r="BH313" s="3">
        <v>1</v>
      </c>
      <c r="BI313" s="3">
        <v>0.2</v>
      </c>
      <c r="BJ313" s="3">
        <v>2.6</v>
      </c>
      <c r="BK313" s="3">
        <v>3</v>
      </c>
      <c r="BL313" s="3">
        <v>46.08</v>
      </c>
      <c r="BM313" s="3">
        <v>6.91</v>
      </c>
      <c r="BN313" s="3">
        <v>52.99</v>
      </c>
      <c r="BO313" s="3">
        <v>52.99</v>
      </c>
      <c r="BQ313" s="3" t="s">
        <v>751</v>
      </c>
      <c r="BR313" s="3" t="s">
        <v>84</v>
      </c>
      <c r="BS313" s="4">
        <v>44588</v>
      </c>
      <c r="BT313" s="5">
        <v>0.57500000000000007</v>
      </c>
      <c r="BU313" s="3" t="s">
        <v>889</v>
      </c>
      <c r="BV313" s="3" t="s">
        <v>87</v>
      </c>
      <c r="BW313" s="3" t="s">
        <v>278</v>
      </c>
      <c r="BX313" s="3" t="s">
        <v>279</v>
      </c>
      <c r="BY313" s="3">
        <v>13053.63</v>
      </c>
      <c r="BZ313" s="3" t="s">
        <v>124</v>
      </c>
      <c r="CA313" s="3" t="s">
        <v>890</v>
      </c>
      <c r="CC313" s="3" t="s">
        <v>76</v>
      </c>
      <c r="CD313" s="3">
        <v>7550</v>
      </c>
      <c r="CE313" s="3" t="s">
        <v>1029</v>
      </c>
      <c r="CF313" s="4">
        <v>44589</v>
      </c>
      <c r="CI313" s="3">
        <v>1</v>
      </c>
      <c r="CJ313" s="3">
        <v>1</v>
      </c>
      <c r="CK313" s="3">
        <v>22</v>
      </c>
      <c r="CL313" s="3" t="s">
        <v>87</v>
      </c>
    </row>
    <row r="314" spans="1:90" x14ac:dyDescent="0.2">
      <c r="A314" s="3" t="s">
        <v>72</v>
      </c>
      <c r="B314" s="3" t="s">
        <v>73</v>
      </c>
      <c r="C314" s="3" t="s">
        <v>74</v>
      </c>
      <c r="E314" s="3" t="str">
        <f>"GAB2007934"</f>
        <v>GAB2007934</v>
      </c>
      <c r="F314" s="4">
        <v>44587</v>
      </c>
      <c r="G314" s="3">
        <v>202207</v>
      </c>
      <c r="H314" s="3" t="s">
        <v>75</v>
      </c>
      <c r="I314" s="3" t="s">
        <v>76</v>
      </c>
      <c r="J314" s="3" t="s">
        <v>77</v>
      </c>
      <c r="K314" s="3" t="s">
        <v>78</v>
      </c>
      <c r="L314" s="3" t="s">
        <v>1030</v>
      </c>
      <c r="M314" s="3" t="s">
        <v>1031</v>
      </c>
      <c r="N314" s="3" t="s">
        <v>1032</v>
      </c>
      <c r="O314" s="3" t="s">
        <v>112</v>
      </c>
      <c r="P314" s="3" t="str">
        <f>"006747                        "</f>
        <v xml:space="preserve">006747                        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  <c r="AA314" s="3">
        <v>0</v>
      </c>
      <c r="AB314" s="3">
        <v>0</v>
      </c>
      <c r="AC314" s="3">
        <v>0</v>
      </c>
      <c r="AD314" s="3">
        <v>0</v>
      </c>
      <c r="AE314" s="3">
        <v>0</v>
      </c>
      <c r="AF314" s="3">
        <v>0</v>
      </c>
      <c r="AG314" s="3">
        <v>0</v>
      </c>
      <c r="AH314" s="3">
        <v>0</v>
      </c>
      <c r="AI314" s="3">
        <v>0</v>
      </c>
      <c r="AJ314" s="3">
        <v>0</v>
      </c>
      <c r="AK314" s="3">
        <v>27.03</v>
      </c>
      <c r="AL314" s="3">
        <v>0</v>
      </c>
      <c r="AM314" s="3">
        <v>0</v>
      </c>
      <c r="AN314" s="3">
        <v>0</v>
      </c>
      <c r="AO314" s="3">
        <v>0</v>
      </c>
      <c r="AP314" s="3">
        <v>0</v>
      </c>
      <c r="AQ314" s="3">
        <v>0</v>
      </c>
      <c r="AR314" s="3">
        <v>0</v>
      </c>
      <c r="AS314" s="3">
        <v>0</v>
      </c>
      <c r="AT314" s="3">
        <v>0</v>
      </c>
      <c r="AU314" s="3">
        <v>0</v>
      </c>
      <c r="AV314" s="3">
        <v>0</v>
      </c>
      <c r="AW314" s="3">
        <v>0</v>
      </c>
      <c r="AX314" s="3">
        <v>0</v>
      </c>
      <c r="AY314" s="3">
        <v>0</v>
      </c>
      <c r="AZ314" s="3">
        <v>0</v>
      </c>
      <c r="BA314" s="3">
        <v>0</v>
      </c>
      <c r="BB314" s="3">
        <v>0</v>
      </c>
      <c r="BC314" s="3">
        <v>0</v>
      </c>
      <c r="BD314" s="3">
        <v>0</v>
      </c>
      <c r="BE314" s="3">
        <v>0</v>
      </c>
      <c r="BF314" s="3">
        <v>0</v>
      </c>
      <c r="BG314" s="3">
        <v>0</v>
      </c>
      <c r="BH314" s="3">
        <v>1</v>
      </c>
      <c r="BI314" s="3">
        <v>0.2</v>
      </c>
      <c r="BJ314" s="3">
        <v>2.4</v>
      </c>
      <c r="BK314" s="3">
        <v>2.5</v>
      </c>
      <c r="BL314" s="3">
        <v>103.18</v>
      </c>
      <c r="BM314" s="3">
        <v>15.48</v>
      </c>
      <c r="BN314" s="3">
        <v>118.66</v>
      </c>
      <c r="BO314" s="3">
        <v>118.66</v>
      </c>
      <c r="BQ314" s="3" t="s">
        <v>1033</v>
      </c>
      <c r="BR314" s="3" t="s">
        <v>84</v>
      </c>
      <c r="BS314" s="4">
        <v>44588</v>
      </c>
      <c r="BT314" s="5">
        <v>0.41666666666666669</v>
      </c>
      <c r="BU314" s="3" t="s">
        <v>1034</v>
      </c>
      <c r="BV314" s="3" t="s">
        <v>103</v>
      </c>
      <c r="BY314" s="3">
        <v>12132.86</v>
      </c>
      <c r="BZ314" s="3" t="s">
        <v>124</v>
      </c>
      <c r="CC314" s="3" t="s">
        <v>1031</v>
      </c>
      <c r="CD314" s="3">
        <v>7380</v>
      </c>
      <c r="CE314" s="3" t="s">
        <v>125</v>
      </c>
      <c r="CF314" s="4">
        <v>44589</v>
      </c>
      <c r="CI314" s="3">
        <v>5</v>
      </c>
      <c r="CJ314" s="3">
        <v>1</v>
      </c>
      <c r="CK314" s="3">
        <v>24</v>
      </c>
      <c r="CL314" s="3" t="s">
        <v>87</v>
      </c>
    </row>
    <row r="315" spans="1:90" x14ac:dyDescent="0.2">
      <c r="A315" s="3" t="s">
        <v>72</v>
      </c>
      <c r="B315" s="3" t="s">
        <v>73</v>
      </c>
      <c r="C315" s="3" t="s">
        <v>74</v>
      </c>
      <c r="E315" s="3" t="str">
        <f>"GAB2007933"</f>
        <v>GAB2007933</v>
      </c>
      <c r="F315" s="4">
        <v>44587</v>
      </c>
      <c r="G315" s="3">
        <v>202207</v>
      </c>
      <c r="H315" s="3" t="s">
        <v>75</v>
      </c>
      <c r="I315" s="3" t="s">
        <v>76</v>
      </c>
      <c r="J315" s="3" t="s">
        <v>77</v>
      </c>
      <c r="K315" s="3" t="s">
        <v>78</v>
      </c>
      <c r="L315" s="3" t="s">
        <v>365</v>
      </c>
      <c r="M315" s="3" t="s">
        <v>366</v>
      </c>
      <c r="N315" s="3" t="s">
        <v>1035</v>
      </c>
      <c r="O315" s="3" t="s">
        <v>112</v>
      </c>
      <c r="P315" s="3" t="str">
        <f>"006741                        "</f>
        <v xml:space="preserve">006741                        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0</v>
      </c>
      <c r="AC315" s="3">
        <v>0</v>
      </c>
      <c r="AD315" s="3">
        <v>0</v>
      </c>
      <c r="AE315" s="3">
        <v>0</v>
      </c>
      <c r="AF315" s="3">
        <v>0</v>
      </c>
      <c r="AG315" s="3">
        <v>0</v>
      </c>
      <c r="AH315" s="3">
        <v>0</v>
      </c>
      <c r="AI315" s="3">
        <v>0</v>
      </c>
      <c r="AJ315" s="3">
        <v>0</v>
      </c>
      <c r="AK315" s="3">
        <v>19.32</v>
      </c>
      <c r="AL315" s="3">
        <v>0</v>
      </c>
      <c r="AM315" s="3">
        <v>0</v>
      </c>
      <c r="AN315" s="3">
        <v>0</v>
      </c>
      <c r="AO315" s="3">
        <v>0</v>
      </c>
      <c r="AP315" s="3">
        <v>0</v>
      </c>
      <c r="AQ315" s="3">
        <v>0</v>
      </c>
      <c r="AR315" s="3">
        <v>0</v>
      </c>
      <c r="AS315" s="3">
        <v>0</v>
      </c>
      <c r="AT315" s="3">
        <v>0</v>
      </c>
      <c r="AU315" s="3">
        <v>0</v>
      </c>
      <c r="AV315" s="3">
        <v>0</v>
      </c>
      <c r="AW315" s="3">
        <v>0</v>
      </c>
      <c r="AX315" s="3">
        <v>0</v>
      </c>
      <c r="AY315" s="3">
        <v>0</v>
      </c>
      <c r="AZ315" s="3">
        <v>0</v>
      </c>
      <c r="BA315" s="3">
        <v>0</v>
      </c>
      <c r="BB315" s="3">
        <v>0</v>
      </c>
      <c r="BC315" s="3">
        <v>0</v>
      </c>
      <c r="BD315" s="3">
        <v>0</v>
      </c>
      <c r="BE315" s="3">
        <v>0</v>
      </c>
      <c r="BF315" s="3">
        <v>0</v>
      </c>
      <c r="BG315" s="3">
        <v>0</v>
      </c>
      <c r="BH315" s="3">
        <v>1</v>
      </c>
      <c r="BI315" s="3">
        <v>0.1</v>
      </c>
      <c r="BJ315" s="3">
        <v>2.5</v>
      </c>
      <c r="BK315" s="3">
        <v>2.5</v>
      </c>
      <c r="BL315" s="3">
        <v>73.739999999999995</v>
      </c>
      <c r="BM315" s="3">
        <v>11.06</v>
      </c>
      <c r="BN315" s="3">
        <v>84.8</v>
      </c>
      <c r="BO315" s="3">
        <v>84.8</v>
      </c>
      <c r="BQ315" s="3" t="s">
        <v>733</v>
      </c>
      <c r="BR315" s="3" t="s">
        <v>84</v>
      </c>
      <c r="BS315" s="4">
        <v>44588</v>
      </c>
      <c r="BT315" s="5">
        <v>0.39166666666666666</v>
      </c>
      <c r="BU315" s="3" t="s">
        <v>1036</v>
      </c>
      <c r="BV315" s="3" t="s">
        <v>103</v>
      </c>
      <c r="BY315" s="3">
        <v>12317.76</v>
      </c>
      <c r="BZ315" s="3" t="s">
        <v>124</v>
      </c>
      <c r="CA315" s="3" t="s">
        <v>370</v>
      </c>
      <c r="CC315" s="3" t="s">
        <v>366</v>
      </c>
      <c r="CD315" s="3">
        <v>6001</v>
      </c>
      <c r="CE315" s="3" t="s">
        <v>125</v>
      </c>
      <c r="CF315" s="4">
        <v>44588</v>
      </c>
      <c r="CI315" s="3">
        <v>1</v>
      </c>
      <c r="CJ315" s="3">
        <v>1</v>
      </c>
      <c r="CK315" s="3">
        <v>21</v>
      </c>
      <c r="CL315" s="3" t="s">
        <v>87</v>
      </c>
    </row>
    <row r="316" spans="1:90" x14ac:dyDescent="0.2">
      <c r="A316" s="3" t="s">
        <v>72</v>
      </c>
      <c r="B316" s="3" t="s">
        <v>73</v>
      </c>
      <c r="C316" s="3" t="s">
        <v>74</v>
      </c>
      <c r="E316" s="3" t="str">
        <f>"GAB2007932"</f>
        <v>GAB2007932</v>
      </c>
      <c r="F316" s="4">
        <v>44587</v>
      </c>
      <c r="G316" s="3">
        <v>202207</v>
      </c>
      <c r="H316" s="3" t="s">
        <v>75</v>
      </c>
      <c r="I316" s="3" t="s">
        <v>76</v>
      </c>
      <c r="J316" s="3" t="s">
        <v>77</v>
      </c>
      <c r="K316" s="3" t="s">
        <v>78</v>
      </c>
      <c r="L316" s="3" t="s">
        <v>105</v>
      </c>
      <c r="M316" s="3" t="s">
        <v>106</v>
      </c>
      <c r="N316" s="3" t="s">
        <v>1037</v>
      </c>
      <c r="O316" s="3" t="s">
        <v>112</v>
      </c>
      <c r="P316" s="3" t="str">
        <f>"006725                        "</f>
        <v xml:space="preserve">006725                        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  <c r="AA316" s="3">
        <v>0</v>
      </c>
      <c r="AB316" s="3">
        <v>0</v>
      </c>
      <c r="AC316" s="3">
        <v>0</v>
      </c>
      <c r="AD316" s="3">
        <v>0</v>
      </c>
      <c r="AE316" s="3">
        <v>0</v>
      </c>
      <c r="AF316" s="3">
        <v>0</v>
      </c>
      <c r="AG316" s="3">
        <v>0</v>
      </c>
      <c r="AH316" s="3">
        <v>0</v>
      </c>
      <c r="AI316" s="3">
        <v>0</v>
      </c>
      <c r="AJ316" s="3">
        <v>0</v>
      </c>
      <c r="AK316" s="3">
        <v>23.18</v>
      </c>
      <c r="AL316" s="3">
        <v>0</v>
      </c>
      <c r="AM316" s="3">
        <v>0</v>
      </c>
      <c r="AN316" s="3">
        <v>0</v>
      </c>
      <c r="AO316" s="3">
        <v>0</v>
      </c>
      <c r="AP316" s="3">
        <v>0</v>
      </c>
      <c r="AQ316" s="3">
        <v>15</v>
      </c>
      <c r="AR316" s="3">
        <v>0</v>
      </c>
      <c r="AS316" s="3">
        <v>0</v>
      </c>
      <c r="AT316" s="3">
        <v>0</v>
      </c>
      <c r="AU316" s="3">
        <v>0</v>
      </c>
      <c r="AV316" s="3">
        <v>0</v>
      </c>
      <c r="AW316" s="3">
        <v>0</v>
      </c>
      <c r="AX316" s="3">
        <v>0</v>
      </c>
      <c r="AY316" s="3">
        <v>0</v>
      </c>
      <c r="AZ316" s="3">
        <v>0</v>
      </c>
      <c r="BA316" s="3">
        <v>0</v>
      </c>
      <c r="BB316" s="3">
        <v>0</v>
      </c>
      <c r="BC316" s="3">
        <v>0</v>
      </c>
      <c r="BD316" s="3">
        <v>0</v>
      </c>
      <c r="BE316" s="3">
        <v>0</v>
      </c>
      <c r="BF316" s="3">
        <v>0</v>
      </c>
      <c r="BG316" s="3">
        <v>0</v>
      </c>
      <c r="BH316" s="3">
        <v>1</v>
      </c>
      <c r="BI316" s="3">
        <v>0.1</v>
      </c>
      <c r="BJ316" s="3">
        <v>2.8</v>
      </c>
      <c r="BK316" s="3">
        <v>3</v>
      </c>
      <c r="BL316" s="3">
        <v>103.48</v>
      </c>
      <c r="BM316" s="3">
        <v>15.52</v>
      </c>
      <c r="BN316" s="3">
        <v>119</v>
      </c>
      <c r="BO316" s="3">
        <v>119</v>
      </c>
      <c r="BQ316" s="3" t="s">
        <v>1038</v>
      </c>
      <c r="BR316" s="3" t="s">
        <v>84</v>
      </c>
      <c r="BS316" s="4">
        <v>44588</v>
      </c>
      <c r="BT316" s="5">
        <v>0.42708333333333331</v>
      </c>
      <c r="BU316" s="3" t="s">
        <v>1039</v>
      </c>
      <c r="BV316" s="3" t="s">
        <v>103</v>
      </c>
      <c r="BY316" s="3">
        <v>14103.18</v>
      </c>
      <c r="BZ316" s="3" t="s">
        <v>114</v>
      </c>
      <c r="CA316" s="3" t="s">
        <v>1040</v>
      </c>
      <c r="CC316" s="3" t="s">
        <v>106</v>
      </c>
      <c r="CD316" s="3">
        <v>2047</v>
      </c>
      <c r="CE316" s="3" t="s">
        <v>128</v>
      </c>
      <c r="CF316" s="4">
        <v>44589</v>
      </c>
      <c r="CI316" s="3">
        <v>1</v>
      </c>
      <c r="CJ316" s="3">
        <v>1</v>
      </c>
      <c r="CK316" s="3">
        <v>21</v>
      </c>
      <c r="CL316" s="3" t="s">
        <v>87</v>
      </c>
    </row>
    <row r="317" spans="1:90" x14ac:dyDescent="0.2">
      <c r="A317" s="3" t="s">
        <v>72</v>
      </c>
      <c r="B317" s="3" t="s">
        <v>73</v>
      </c>
      <c r="C317" s="3" t="s">
        <v>74</v>
      </c>
      <c r="E317" s="3" t="str">
        <f>"GAB2007931"</f>
        <v>GAB2007931</v>
      </c>
      <c r="F317" s="4">
        <v>44587</v>
      </c>
      <c r="G317" s="3">
        <v>202207</v>
      </c>
      <c r="H317" s="3" t="s">
        <v>75</v>
      </c>
      <c r="I317" s="3" t="s">
        <v>76</v>
      </c>
      <c r="J317" s="3" t="s">
        <v>77</v>
      </c>
      <c r="K317" s="3" t="s">
        <v>78</v>
      </c>
      <c r="L317" s="3" t="s">
        <v>365</v>
      </c>
      <c r="M317" s="3" t="s">
        <v>366</v>
      </c>
      <c r="N317" s="3" t="s">
        <v>1041</v>
      </c>
      <c r="O317" s="3" t="s">
        <v>112</v>
      </c>
      <c r="P317" s="3" t="str">
        <f>"ATT:HALEY MARSDEN             "</f>
        <v xml:space="preserve">ATT:HALEY MARSDEN             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3">
        <v>0</v>
      </c>
      <c r="AE317" s="3">
        <v>0</v>
      </c>
      <c r="AF317" s="3">
        <v>0</v>
      </c>
      <c r="AG317" s="3">
        <v>0</v>
      </c>
      <c r="AH317" s="3">
        <v>0</v>
      </c>
      <c r="AI317" s="3">
        <v>0</v>
      </c>
      <c r="AJ317" s="3">
        <v>0</v>
      </c>
      <c r="AK317" s="3">
        <v>19.32</v>
      </c>
      <c r="AL317" s="3">
        <v>0</v>
      </c>
      <c r="AM317" s="3">
        <v>0</v>
      </c>
      <c r="AN317" s="3">
        <v>0</v>
      </c>
      <c r="AO317" s="3">
        <v>0</v>
      </c>
      <c r="AP317" s="3">
        <v>0</v>
      </c>
      <c r="AQ317" s="3">
        <v>0</v>
      </c>
      <c r="AR317" s="3">
        <v>0</v>
      </c>
      <c r="AS317" s="3">
        <v>0</v>
      </c>
      <c r="AT317" s="3">
        <v>0</v>
      </c>
      <c r="AU317" s="3">
        <v>0</v>
      </c>
      <c r="AV317" s="3">
        <v>0</v>
      </c>
      <c r="AW317" s="3">
        <v>0</v>
      </c>
      <c r="AX317" s="3">
        <v>0</v>
      </c>
      <c r="AY317" s="3">
        <v>0</v>
      </c>
      <c r="AZ317" s="3">
        <v>0</v>
      </c>
      <c r="BA317" s="3">
        <v>0</v>
      </c>
      <c r="BB317" s="3">
        <v>0</v>
      </c>
      <c r="BC317" s="3">
        <v>0</v>
      </c>
      <c r="BD317" s="3">
        <v>0</v>
      </c>
      <c r="BE317" s="3">
        <v>0</v>
      </c>
      <c r="BF317" s="3">
        <v>0</v>
      </c>
      <c r="BG317" s="3">
        <v>0</v>
      </c>
      <c r="BH317" s="3">
        <v>1</v>
      </c>
      <c r="BI317" s="3">
        <v>0.1</v>
      </c>
      <c r="BJ317" s="3">
        <v>2.2999999999999998</v>
      </c>
      <c r="BK317" s="3">
        <v>2.5</v>
      </c>
      <c r="BL317" s="3">
        <v>73.739999999999995</v>
      </c>
      <c r="BM317" s="3">
        <v>11.06</v>
      </c>
      <c r="BN317" s="3">
        <v>84.8</v>
      </c>
      <c r="BO317" s="3">
        <v>84.8</v>
      </c>
      <c r="BQ317" s="3" t="s">
        <v>914</v>
      </c>
      <c r="BR317" s="3" t="s">
        <v>84</v>
      </c>
      <c r="BS317" s="4">
        <v>44588</v>
      </c>
      <c r="BT317" s="5">
        <v>0.61805555555555558</v>
      </c>
      <c r="BU317" s="3" t="s">
        <v>1042</v>
      </c>
      <c r="BV317" s="3" t="s">
        <v>87</v>
      </c>
      <c r="BW317" s="3" t="s">
        <v>739</v>
      </c>
      <c r="BX317" s="3" t="s">
        <v>1043</v>
      </c>
      <c r="BY317" s="3">
        <v>11438</v>
      </c>
      <c r="BZ317" s="3" t="s">
        <v>124</v>
      </c>
      <c r="CC317" s="3" t="s">
        <v>366</v>
      </c>
      <c r="CD317" s="3">
        <v>6001</v>
      </c>
      <c r="CE317" s="3" t="s">
        <v>161</v>
      </c>
      <c r="CF317" s="4">
        <v>44588</v>
      </c>
      <c r="CI317" s="3">
        <v>1</v>
      </c>
      <c r="CJ317" s="3">
        <v>1</v>
      </c>
      <c r="CK317" s="3">
        <v>21</v>
      </c>
      <c r="CL317" s="3" t="s">
        <v>87</v>
      </c>
    </row>
    <row r="318" spans="1:90" x14ac:dyDescent="0.2">
      <c r="A318" s="3" t="s">
        <v>72</v>
      </c>
      <c r="B318" s="3" t="s">
        <v>73</v>
      </c>
      <c r="C318" s="3" t="s">
        <v>74</v>
      </c>
      <c r="E318" s="3" t="str">
        <f>"GAB2007924"</f>
        <v>GAB2007924</v>
      </c>
      <c r="F318" s="4">
        <v>44587</v>
      </c>
      <c r="G318" s="3">
        <v>202207</v>
      </c>
      <c r="H318" s="3" t="s">
        <v>75</v>
      </c>
      <c r="I318" s="3" t="s">
        <v>76</v>
      </c>
      <c r="J318" s="3" t="s">
        <v>77</v>
      </c>
      <c r="K318" s="3" t="s">
        <v>78</v>
      </c>
      <c r="L318" s="3" t="s">
        <v>105</v>
      </c>
      <c r="M318" s="3" t="s">
        <v>106</v>
      </c>
      <c r="N318" s="3" t="s">
        <v>1044</v>
      </c>
      <c r="O318" s="3" t="s">
        <v>112</v>
      </c>
      <c r="P318" s="3" t="str">
        <f>"CT071212                      "</f>
        <v xml:space="preserve">CT071212                      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  <c r="AA318" s="3">
        <v>0</v>
      </c>
      <c r="AB318" s="3">
        <v>0</v>
      </c>
      <c r="AC318" s="3">
        <v>0</v>
      </c>
      <c r="AD318" s="3">
        <v>0</v>
      </c>
      <c r="AE318" s="3">
        <v>0</v>
      </c>
      <c r="AF318" s="3">
        <v>0</v>
      </c>
      <c r="AG318" s="3">
        <v>0</v>
      </c>
      <c r="AH318" s="3">
        <v>0</v>
      </c>
      <c r="AI318" s="3">
        <v>0</v>
      </c>
      <c r="AJ318" s="3">
        <v>0</v>
      </c>
      <c r="AK318" s="3">
        <v>15.46</v>
      </c>
      <c r="AL318" s="3">
        <v>0</v>
      </c>
      <c r="AM318" s="3">
        <v>0</v>
      </c>
      <c r="AN318" s="3">
        <v>0</v>
      </c>
      <c r="AO318" s="3">
        <v>0</v>
      </c>
      <c r="AP318" s="3">
        <v>0</v>
      </c>
      <c r="AQ318" s="3">
        <v>15</v>
      </c>
      <c r="AR318" s="3">
        <v>0</v>
      </c>
      <c r="AS318" s="3">
        <v>0</v>
      </c>
      <c r="AT318" s="3">
        <v>0</v>
      </c>
      <c r="AU318" s="3">
        <v>0</v>
      </c>
      <c r="AV318" s="3">
        <v>0</v>
      </c>
      <c r="AW318" s="3">
        <v>0</v>
      </c>
      <c r="AX318" s="3">
        <v>0</v>
      </c>
      <c r="AY318" s="3">
        <v>0</v>
      </c>
      <c r="AZ318" s="3">
        <v>0</v>
      </c>
      <c r="BA318" s="3">
        <v>0</v>
      </c>
      <c r="BB318" s="3">
        <v>0</v>
      </c>
      <c r="BC318" s="3">
        <v>0</v>
      </c>
      <c r="BD318" s="3">
        <v>0</v>
      </c>
      <c r="BE318" s="3">
        <v>0</v>
      </c>
      <c r="BF318" s="3">
        <v>0</v>
      </c>
      <c r="BG318" s="3">
        <v>0</v>
      </c>
      <c r="BH318" s="3">
        <v>1</v>
      </c>
      <c r="BI318" s="3">
        <v>0.2</v>
      </c>
      <c r="BJ318" s="3">
        <v>2</v>
      </c>
      <c r="BK318" s="3">
        <v>2</v>
      </c>
      <c r="BL318" s="3">
        <v>74</v>
      </c>
      <c r="BM318" s="3">
        <v>11.1</v>
      </c>
      <c r="BN318" s="3">
        <v>85.1</v>
      </c>
      <c r="BO318" s="3">
        <v>85.1</v>
      </c>
      <c r="BQ318" s="3" t="s">
        <v>1045</v>
      </c>
      <c r="BR318" s="3" t="s">
        <v>84</v>
      </c>
      <c r="BS318" s="4">
        <v>44588</v>
      </c>
      <c r="BT318" s="5">
        <v>0.43958333333333338</v>
      </c>
      <c r="BU318" s="3" t="s">
        <v>381</v>
      </c>
      <c r="BV318" s="3" t="s">
        <v>87</v>
      </c>
      <c r="BW318" s="3" t="s">
        <v>347</v>
      </c>
      <c r="BX318" s="3" t="s">
        <v>706</v>
      </c>
      <c r="BY318" s="3">
        <v>10249.049999999999</v>
      </c>
      <c r="BZ318" s="3" t="s">
        <v>114</v>
      </c>
      <c r="CA318" s="3" t="s">
        <v>1046</v>
      </c>
      <c r="CC318" s="3" t="s">
        <v>106</v>
      </c>
      <c r="CD318" s="3">
        <v>1862</v>
      </c>
      <c r="CE318" s="3" t="s">
        <v>128</v>
      </c>
      <c r="CF318" s="4">
        <v>44589</v>
      </c>
      <c r="CI318" s="3">
        <v>1</v>
      </c>
      <c r="CJ318" s="3">
        <v>1</v>
      </c>
      <c r="CK318" s="3">
        <v>21</v>
      </c>
      <c r="CL318" s="3" t="s">
        <v>87</v>
      </c>
    </row>
    <row r="319" spans="1:90" x14ac:dyDescent="0.2">
      <c r="A319" s="3" t="s">
        <v>72</v>
      </c>
      <c r="B319" s="3" t="s">
        <v>73</v>
      </c>
      <c r="C319" s="3" t="s">
        <v>74</v>
      </c>
      <c r="E319" s="3" t="str">
        <f>"GAB2007923"</f>
        <v>GAB2007923</v>
      </c>
      <c r="F319" s="4">
        <v>44587</v>
      </c>
      <c r="G319" s="3">
        <v>202207</v>
      </c>
      <c r="H319" s="3" t="s">
        <v>75</v>
      </c>
      <c r="I319" s="3" t="s">
        <v>76</v>
      </c>
      <c r="J319" s="3" t="s">
        <v>77</v>
      </c>
      <c r="K319" s="3" t="s">
        <v>78</v>
      </c>
      <c r="L319" s="3" t="s">
        <v>75</v>
      </c>
      <c r="M319" s="3" t="s">
        <v>76</v>
      </c>
      <c r="N319" s="3" t="s">
        <v>287</v>
      </c>
      <c r="O319" s="3" t="s">
        <v>112</v>
      </c>
      <c r="P319" s="3" t="str">
        <f>"CT071360                      "</f>
        <v xml:space="preserve">CT071360                      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  <c r="AA319" s="3">
        <v>0</v>
      </c>
      <c r="AB319" s="3">
        <v>0</v>
      </c>
      <c r="AC319" s="3">
        <v>0</v>
      </c>
      <c r="AD319" s="3">
        <v>0</v>
      </c>
      <c r="AE319" s="3">
        <v>0</v>
      </c>
      <c r="AF319" s="3">
        <v>0</v>
      </c>
      <c r="AG319" s="3">
        <v>0</v>
      </c>
      <c r="AH319" s="3">
        <v>0</v>
      </c>
      <c r="AI319" s="3">
        <v>0</v>
      </c>
      <c r="AJ319" s="3">
        <v>0</v>
      </c>
      <c r="AK319" s="3">
        <v>12.07</v>
      </c>
      <c r="AL319" s="3">
        <v>0</v>
      </c>
      <c r="AM319" s="3">
        <v>0</v>
      </c>
      <c r="AN319" s="3">
        <v>0</v>
      </c>
      <c r="AO319" s="3">
        <v>0</v>
      </c>
      <c r="AP319" s="3">
        <v>0</v>
      </c>
      <c r="AQ319" s="3">
        <v>0</v>
      </c>
      <c r="AR319" s="3">
        <v>0</v>
      </c>
      <c r="AS319" s="3">
        <v>0</v>
      </c>
      <c r="AT319" s="3">
        <v>0</v>
      </c>
      <c r="AU319" s="3">
        <v>0</v>
      </c>
      <c r="AV319" s="3">
        <v>0</v>
      </c>
      <c r="AW319" s="3">
        <v>0</v>
      </c>
      <c r="AX319" s="3">
        <v>0</v>
      </c>
      <c r="AY319" s="3">
        <v>0</v>
      </c>
      <c r="AZ319" s="3">
        <v>0</v>
      </c>
      <c r="BA319" s="3">
        <v>0</v>
      </c>
      <c r="BB319" s="3">
        <v>0</v>
      </c>
      <c r="BC319" s="3">
        <v>0</v>
      </c>
      <c r="BD319" s="3">
        <v>0</v>
      </c>
      <c r="BE319" s="3">
        <v>0</v>
      </c>
      <c r="BF319" s="3">
        <v>0</v>
      </c>
      <c r="BG319" s="3">
        <v>0</v>
      </c>
      <c r="BH319" s="3">
        <v>1</v>
      </c>
      <c r="BI319" s="3">
        <v>0.1</v>
      </c>
      <c r="BJ319" s="3">
        <v>2.2999999999999998</v>
      </c>
      <c r="BK319" s="3">
        <v>2.5</v>
      </c>
      <c r="BL319" s="3">
        <v>46.08</v>
      </c>
      <c r="BM319" s="3">
        <v>6.91</v>
      </c>
      <c r="BN319" s="3">
        <v>52.99</v>
      </c>
      <c r="BO319" s="3">
        <v>52.99</v>
      </c>
      <c r="BQ319" s="3" t="s">
        <v>288</v>
      </c>
      <c r="BR319" s="3" t="s">
        <v>84</v>
      </c>
      <c r="BS319" s="4">
        <v>44588</v>
      </c>
      <c r="BT319" s="5">
        <v>0.36805555555555558</v>
      </c>
      <c r="BU319" s="3" t="s">
        <v>289</v>
      </c>
      <c r="BV319" s="3" t="s">
        <v>103</v>
      </c>
      <c r="BY319" s="3">
        <v>11704.5</v>
      </c>
      <c r="BZ319" s="3" t="s">
        <v>124</v>
      </c>
      <c r="CA319" s="3" t="s">
        <v>290</v>
      </c>
      <c r="CC319" s="3" t="s">
        <v>76</v>
      </c>
      <c r="CD319" s="3">
        <v>7441</v>
      </c>
      <c r="CE319" s="3" t="s">
        <v>125</v>
      </c>
      <c r="CF319" s="4">
        <v>44589</v>
      </c>
      <c r="CI319" s="3">
        <v>1</v>
      </c>
      <c r="CJ319" s="3">
        <v>1</v>
      </c>
      <c r="CK319" s="3">
        <v>22</v>
      </c>
      <c r="CL319" s="3" t="s">
        <v>87</v>
      </c>
    </row>
    <row r="320" spans="1:90" x14ac:dyDescent="0.2">
      <c r="A320" s="3" t="s">
        <v>72</v>
      </c>
      <c r="B320" s="3" t="s">
        <v>73</v>
      </c>
      <c r="C320" s="3" t="s">
        <v>74</v>
      </c>
      <c r="E320" s="3" t="str">
        <f>"GAB2007913"</f>
        <v>GAB2007913</v>
      </c>
      <c r="F320" s="4">
        <v>44587</v>
      </c>
      <c r="G320" s="3">
        <v>202207</v>
      </c>
      <c r="H320" s="3" t="s">
        <v>75</v>
      </c>
      <c r="I320" s="3" t="s">
        <v>76</v>
      </c>
      <c r="J320" s="3" t="s">
        <v>77</v>
      </c>
      <c r="K320" s="3" t="s">
        <v>78</v>
      </c>
      <c r="L320" s="3" t="s">
        <v>92</v>
      </c>
      <c r="M320" s="3" t="s">
        <v>93</v>
      </c>
      <c r="N320" s="3" t="s">
        <v>94</v>
      </c>
      <c r="O320" s="3" t="s">
        <v>82</v>
      </c>
      <c r="P320" s="3" t="str">
        <f>"CT071560                      "</f>
        <v xml:space="preserve">CT071560                      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3">
        <v>0</v>
      </c>
      <c r="AE320" s="3">
        <v>0</v>
      </c>
      <c r="AF320" s="3">
        <v>0</v>
      </c>
      <c r="AG320" s="3">
        <v>0</v>
      </c>
      <c r="AH320" s="3">
        <v>0</v>
      </c>
      <c r="AI320" s="3">
        <v>0</v>
      </c>
      <c r="AJ320" s="3">
        <v>0</v>
      </c>
      <c r="AK320" s="3">
        <v>36.049999999999997</v>
      </c>
      <c r="AL320" s="3">
        <v>0</v>
      </c>
      <c r="AM320" s="3">
        <v>0</v>
      </c>
      <c r="AN320" s="3">
        <v>0</v>
      </c>
      <c r="AO320" s="3">
        <v>0</v>
      </c>
      <c r="AP320" s="3">
        <v>0</v>
      </c>
      <c r="AQ320" s="3">
        <v>0</v>
      </c>
      <c r="AR320" s="3">
        <v>0</v>
      </c>
      <c r="AS320" s="3">
        <v>0</v>
      </c>
      <c r="AT320" s="3">
        <v>0</v>
      </c>
      <c r="AU320" s="3">
        <v>0</v>
      </c>
      <c r="AV320" s="3">
        <v>0</v>
      </c>
      <c r="AW320" s="3">
        <v>0</v>
      </c>
      <c r="AX320" s="3">
        <v>0</v>
      </c>
      <c r="AY320" s="3">
        <v>0</v>
      </c>
      <c r="AZ320" s="3">
        <v>0</v>
      </c>
      <c r="BA320" s="3">
        <v>0</v>
      </c>
      <c r="BB320" s="3">
        <v>0</v>
      </c>
      <c r="BC320" s="3">
        <v>0</v>
      </c>
      <c r="BD320" s="3">
        <v>0</v>
      </c>
      <c r="BE320" s="3">
        <v>0</v>
      </c>
      <c r="BF320" s="3">
        <v>0</v>
      </c>
      <c r="BG320" s="3">
        <v>0</v>
      </c>
      <c r="BH320" s="3">
        <v>2</v>
      </c>
      <c r="BI320" s="3">
        <v>9.4</v>
      </c>
      <c r="BJ320" s="3">
        <v>19.600000000000001</v>
      </c>
      <c r="BK320" s="3">
        <v>20</v>
      </c>
      <c r="BL320" s="3">
        <v>142.85</v>
      </c>
      <c r="BM320" s="3">
        <v>21.43</v>
      </c>
      <c r="BN320" s="3">
        <v>164.28</v>
      </c>
      <c r="BO320" s="3">
        <v>164.28</v>
      </c>
      <c r="BQ320" s="3" t="s">
        <v>95</v>
      </c>
      <c r="BR320" s="3" t="s">
        <v>84</v>
      </c>
      <c r="BS320" s="4">
        <v>44589</v>
      </c>
      <c r="BT320" s="5">
        <v>0.55902777777777779</v>
      </c>
      <c r="BU320" s="3" t="s">
        <v>149</v>
      </c>
      <c r="BV320" s="3" t="s">
        <v>103</v>
      </c>
      <c r="BY320" s="3">
        <v>97788.65</v>
      </c>
      <c r="CA320" s="3" t="s">
        <v>640</v>
      </c>
      <c r="CC320" s="3" t="s">
        <v>93</v>
      </c>
      <c r="CD320" s="3">
        <v>157</v>
      </c>
      <c r="CE320" s="3" t="s">
        <v>86</v>
      </c>
      <c r="CI320" s="3">
        <v>2</v>
      </c>
      <c r="CJ320" s="3">
        <v>2</v>
      </c>
      <c r="CK320" s="3">
        <v>41</v>
      </c>
      <c r="CL320" s="3" t="s">
        <v>87</v>
      </c>
    </row>
    <row r="321" spans="1:90" x14ac:dyDescent="0.2">
      <c r="A321" s="3" t="s">
        <v>72</v>
      </c>
      <c r="B321" s="3" t="s">
        <v>73</v>
      </c>
      <c r="C321" s="3" t="s">
        <v>74</v>
      </c>
      <c r="E321" s="3" t="str">
        <f>"GAB2007916"</f>
        <v>GAB2007916</v>
      </c>
      <c r="F321" s="4">
        <v>44587</v>
      </c>
      <c r="G321" s="3">
        <v>202207</v>
      </c>
      <c r="H321" s="3" t="s">
        <v>75</v>
      </c>
      <c r="I321" s="3" t="s">
        <v>76</v>
      </c>
      <c r="J321" s="3" t="s">
        <v>77</v>
      </c>
      <c r="K321" s="3" t="s">
        <v>78</v>
      </c>
      <c r="L321" s="3" t="s">
        <v>88</v>
      </c>
      <c r="M321" s="3" t="s">
        <v>89</v>
      </c>
      <c r="N321" s="3" t="s">
        <v>1047</v>
      </c>
      <c r="O321" s="3" t="s">
        <v>82</v>
      </c>
      <c r="P321" s="3" t="str">
        <f>"CT070968                      "</f>
        <v xml:space="preserve">CT070968                      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3">
        <v>0</v>
      </c>
      <c r="AB321" s="3">
        <v>0</v>
      </c>
      <c r="AC321" s="3">
        <v>0</v>
      </c>
      <c r="AD321" s="3">
        <v>0</v>
      </c>
      <c r="AE321" s="3">
        <v>0</v>
      </c>
      <c r="AF321" s="3">
        <v>0</v>
      </c>
      <c r="AG321" s="3">
        <v>0</v>
      </c>
      <c r="AH321" s="3">
        <v>0</v>
      </c>
      <c r="AI321" s="3">
        <v>0</v>
      </c>
      <c r="AJ321" s="3">
        <v>0</v>
      </c>
      <c r="AK321" s="3">
        <v>323.07</v>
      </c>
      <c r="AL321" s="3">
        <v>0</v>
      </c>
      <c r="AM321" s="3">
        <v>0</v>
      </c>
      <c r="AN321" s="3">
        <v>0</v>
      </c>
      <c r="AO321" s="3">
        <v>0</v>
      </c>
      <c r="AP321" s="3">
        <v>0</v>
      </c>
      <c r="AQ321" s="3">
        <v>0</v>
      </c>
      <c r="AR321" s="3">
        <v>0</v>
      </c>
      <c r="AS321" s="3">
        <v>0</v>
      </c>
      <c r="AT321" s="3">
        <v>0</v>
      </c>
      <c r="AU321" s="3">
        <v>0</v>
      </c>
      <c r="AV321" s="3">
        <v>0</v>
      </c>
      <c r="AW321" s="3">
        <v>0</v>
      </c>
      <c r="AX321" s="3">
        <v>0</v>
      </c>
      <c r="AY321" s="3">
        <v>0</v>
      </c>
      <c r="AZ321" s="3">
        <v>0</v>
      </c>
      <c r="BA321" s="3">
        <v>0</v>
      </c>
      <c r="BB321" s="3">
        <v>0</v>
      </c>
      <c r="BC321" s="3">
        <v>0</v>
      </c>
      <c r="BD321" s="3">
        <v>0</v>
      </c>
      <c r="BE321" s="3">
        <v>0</v>
      </c>
      <c r="BF321" s="3">
        <v>0</v>
      </c>
      <c r="BG321" s="3">
        <v>0</v>
      </c>
      <c r="BH321" s="3">
        <v>1</v>
      </c>
      <c r="BI321" s="3">
        <v>108</v>
      </c>
      <c r="BJ321" s="3">
        <v>252.1</v>
      </c>
      <c r="BK321" s="3">
        <v>253</v>
      </c>
      <c r="BL321" s="3">
        <v>1238.3800000000001</v>
      </c>
      <c r="BM321" s="3">
        <v>185.76</v>
      </c>
      <c r="BN321" s="3">
        <v>1424.14</v>
      </c>
      <c r="BO321" s="3">
        <v>1424.14</v>
      </c>
      <c r="BQ321" s="3" t="s">
        <v>1048</v>
      </c>
      <c r="BR321" s="3" t="s">
        <v>84</v>
      </c>
      <c r="BS321" s="4">
        <v>44589</v>
      </c>
      <c r="BT321" s="5">
        <v>0.45</v>
      </c>
      <c r="BU321" s="3" t="s">
        <v>1049</v>
      </c>
      <c r="BV321" s="3" t="s">
        <v>103</v>
      </c>
      <c r="BY321" s="3">
        <v>1260612</v>
      </c>
      <c r="CA321" s="3" t="s">
        <v>1050</v>
      </c>
      <c r="CC321" s="3" t="s">
        <v>89</v>
      </c>
      <c r="CD321" s="3">
        <v>1619</v>
      </c>
      <c r="CE321" s="3" t="s">
        <v>86</v>
      </c>
      <c r="CF321" s="4">
        <v>44590</v>
      </c>
      <c r="CI321" s="3">
        <v>2</v>
      </c>
      <c r="CJ321" s="3">
        <v>2</v>
      </c>
      <c r="CK321" s="3">
        <v>41</v>
      </c>
      <c r="CL321" s="3" t="s">
        <v>87</v>
      </c>
    </row>
    <row r="322" spans="1:90" x14ac:dyDescent="0.2">
      <c r="A322" s="3" t="s">
        <v>72</v>
      </c>
      <c r="B322" s="3" t="s">
        <v>73</v>
      </c>
      <c r="C322" s="3" t="s">
        <v>74</v>
      </c>
      <c r="E322" s="3" t="str">
        <f>"GAB2007917"</f>
        <v>GAB2007917</v>
      </c>
      <c r="F322" s="4">
        <v>44587</v>
      </c>
      <c r="G322" s="3">
        <v>202207</v>
      </c>
      <c r="H322" s="3" t="s">
        <v>75</v>
      </c>
      <c r="I322" s="3" t="s">
        <v>76</v>
      </c>
      <c r="J322" s="3" t="s">
        <v>77</v>
      </c>
      <c r="K322" s="3" t="s">
        <v>78</v>
      </c>
      <c r="L322" s="3" t="s">
        <v>1016</v>
      </c>
      <c r="M322" s="3" t="s">
        <v>1017</v>
      </c>
      <c r="N322" s="3" t="s">
        <v>1051</v>
      </c>
      <c r="O322" s="3" t="s">
        <v>82</v>
      </c>
      <c r="P322" s="3" t="str">
        <f>"CT071450                      "</f>
        <v xml:space="preserve">CT071450                      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0</v>
      </c>
      <c r="Z322" s="3">
        <v>0</v>
      </c>
      <c r="AA322" s="3">
        <v>0</v>
      </c>
      <c r="AB322" s="3">
        <v>0</v>
      </c>
      <c r="AC322" s="3">
        <v>0</v>
      </c>
      <c r="AD322" s="3">
        <v>0</v>
      </c>
      <c r="AE322" s="3">
        <v>0</v>
      </c>
      <c r="AF322" s="3">
        <v>0</v>
      </c>
      <c r="AG322" s="3">
        <v>0</v>
      </c>
      <c r="AH322" s="3">
        <v>0</v>
      </c>
      <c r="AI322" s="3">
        <v>0</v>
      </c>
      <c r="AJ322" s="3">
        <v>0</v>
      </c>
      <c r="AK322" s="3">
        <v>42.16</v>
      </c>
      <c r="AL322" s="3">
        <v>0</v>
      </c>
      <c r="AM322" s="3">
        <v>0</v>
      </c>
      <c r="AN322" s="3">
        <v>0</v>
      </c>
      <c r="AO322" s="3">
        <v>0</v>
      </c>
      <c r="AP322" s="3">
        <v>0</v>
      </c>
      <c r="AQ322" s="3">
        <v>0</v>
      </c>
      <c r="AR322" s="3">
        <v>0</v>
      </c>
      <c r="AS322" s="3">
        <v>0</v>
      </c>
      <c r="AT322" s="3">
        <v>0</v>
      </c>
      <c r="AU322" s="3">
        <v>0</v>
      </c>
      <c r="AV322" s="3">
        <v>0</v>
      </c>
      <c r="AW322" s="3">
        <v>0</v>
      </c>
      <c r="AX322" s="3">
        <v>0</v>
      </c>
      <c r="AY322" s="3">
        <v>0</v>
      </c>
      <c r="AZ322" s="3">
        <v>0</v>
      </c>
      <c r="BA322" s="3">
        <v>0</v>
      </c>
      <c r="BB322" s="3">
        <v>0</v>
      </c>
      <c r="BC322" s="3">
        <v>0</v>
      </c>
      <c r="BD322" s="3">
        <v>0</v>
      </c>
      <c r="BE322" s="3">
        <v>0</v>
      </c>
      <c r="BF322" s="3">
        <v>0</v>
      </c>
      <c r="BG322" s="3">
        <v>0</v>
      </c>
      <c r="BH322" s="3">
        <v>1</v>
      </c>
      <c r="BI322" s="3">
        <v>2.6</v>
      </c>
      <c r="BJ322" s="3">
        <v>5.9</v>
      </c>
      <c r="BK322" s="3">
        <v>6</v>
      </c>
      <c r="BL322" s="3">
        <v>166.16</v>
      </c>
      <c r="BM322" s="3">
        <v>24.92</v>
      </c>
      <c r="BN322" s="3">
        <v>191.08</v>
      </c>
      <c r="BO322" s="3">
        <v>191.08</v>
      </c>
      <c r="BQ322" s="3" t="s">
        <v>1003</v>
      </c>
      <c r="BR322" s="3" t="s">
        <v>84</v>
      </c>
      <c r="BS322" s="4">
        <v>44589</v>
      </c>
      <c r="BT322" s="5">
        <v>0.42499999999999999</v>
      </c>
      <c r="BU322" s="3" t="s">
        <v>1019</v>
      </c>
      <c r="BV322" s="3" t="s">
        <v>103</v>
      </c>
      <c r="BY322" s="3">
        <v>29440.47</v>
      </c>
      <c r="CA322" s="3" t="s">
        <v>1020</v>
      </c>
      <c r="CC322" s="3" t="s">
        <v>1017</v>
      </c>
      <c r="CD322" s="3">
        <v>1739</v>
      </c>
      <c r="CE322" s="3" t="s">
        <v>86</v>
      </c>
      <c r="CF322" s="4">
        <v>44590</v>
      </c>
      <c r="CI322" s="3">
        <v>2</v>
      </c>
      <c r="CJ322" s="3">
        <v>2</v>
      </c>
      <c r="CK322" s="3">
        <v>43</v>
      </c>
      <c r="CL322" s="3" t="s">
        <v>87</v>
      </c>
    </row>
    <row r="323" spans="1:90" x14ac:dyDescent="0.2">
      <c r="A323" s="3" t="s">
        <v>72</v>
      </c>
      <c r="B323" s="3" t="s">
        <v>73</v>
      </c>
      <c r="C323" s="3" t="s">
        <v>74</v>
      </c>
      <c r="E323" s="3" t="str">
        <f>"GAB2007920"</f>
        <v>GAB2007920</v>
      </c>
      <c r="F323" s="4">
        <v>44587</v>
      </c>
      <c r="G323" s="3">
        <v>202207</v>
      </c>
      <c r="H323" s="3" t="s">
        <v>75</v>
      </c>
      <c r="I323" s="3" t="s">
        <v>76</v>
      </c>
      <c r="J323" s="3" t="s">
        <v>77</v>
      </c>
      <c r="K323" s="3" t="s">
        <v>78</v>
      </c>
      <c r="L323" s="3" t="s">
        <v>194</v>
      </c>
      <c r="M323" s="3" t="s">
        <v>195</v>
      </c>
      <c r="N323" s="3" t="s">
        <v>921</v>
      </c>
      <c r="O323" s="3" t="s">
        <v>82</v>
      </c>
      <c r="P323" s="3" t="str">
        <f>"CT071377                      "</f>
        <v xml:space="preserve">CT071377                      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0</v>
      </c>
      <c r="Z323" s="3">
        <v>0</v>
      </c>
      <c r="AA323" s="3">
        <v>0</v>
      </c>
      <c r="AB323" s="3">
        <v>0</v>
      </c>
      <c r="AC323" s="3">
        <v>0</v>
      </c>
      <c r="AD323" s="3">
        <v>0</v>
      </c>
      <c r="AE323" s="3">
        <v>0</v>
      </c>
      <c r="AF323" s="3">
        <v>0</v>
      </c>
      <c r="AG323" s="3">
        <v>0</v>
      </c>
      <c r="AH323" s="3">
        <v>0</v>
      </c>
      <c r="AI323" s="3">
        <v>0</v>
      </c>
      <c r="AJ323" s="3">
        <v>0</v>
      </c>
      <c r="AK323" s="3">
        <v>47.14</v>
      </c>
      <c r="AL323" s="3">
        <v>0</v>
      </c>
      <c r="AM323" s="3">
        <v>0</v>
      </c>
      <c r="AN323" s="3">
        <v>0</v>
      </c>
      <c r="AO323" s="3">
        <v>0</v>
      </c>
      <c r="AP323" s="3">
        <v>0</v>
      </c>
      <c r="AQ323" s="3">
        <v>0</v>
      </c>
      <c r="AR323" s="3">
        <v>0</v>
      </c>
      <c r="AS323" s="3">
        <v>0</v>
      </c>
      <c r="AT323" s="3">
        <v>0</v>
      </c>
      <c r="AU323" s="3">
        <v>0</v>
      </c>
      <c r="AV323" s="3">
        <v>0</v>
      </c>
      <c r="AW323" s="3">
        <v>0</v>
      </c>
      <c r="AX323" s="3">
        <v>0</v>
      </c>
      <c r="AY323" s="3">
        <v>0</v>
      </c>
      <c r="AZ323" s="3">
        <v>0</v>
      </c>
      <c r="BA323" s="3">
        <v>0</v>
      </c>
      <c r="BB323" s="3">
        <v>0</v>
      </c>
      <c r="BC323" s="3">
        <v>0</v>
      </c>
      <c r="BD323" s="3">
        <v>0</v>
      </c>
      <c r="BE323" s="3">
        <v>0</v>
      </c>
      <c r="BF323" s="3">
        <v>0</v>
      </c>
      <c r="BG323" s="3">
        <v>0</v>
      </c>
      <c r="BH323" s="3">
        <v>1</v>
      </c>
      <c r="BI323" s="3">
        <v>11.3</v>
      </c>
      <c r="BJ323" s="3">
        <v>28.2</v>
      </c>
      <c r="BK323" s="3">
        <v>29</v>
      </c>
      <c r="BL323" s="3">
        <v>185.17</v>
      </c>
      <c r="BM323" s="3">
        <v>27.78</v>
      </c>
      <c r="BN323" s="3">
        <v>212.95</v>
      </c>
      <c r="BO323" s="3">
        <v>212.95</v>
      </c>
      <c r="BQ323" s="3" t="s">
        <v>922</v>
      </c>
      <c r="BR323" s="3" t="s">
        <v>84</v>
      </c>
      <c r="BS323" s="4">
        <v>44589</v>
      </c>
      <c r="BT323" s="5">
        <v>0.625</v>
      </c>
      <c r="BU323" s="3" t="s">
        <v>1052</v>
      </c>
      <c r="BV323" s="3" t="s">
        <v>103</v>
      </c>
      <c r="BY323" s="3">
        <v>141096.6</v>
      </c>
      <c r="CC323" s="3" t="s">
        <v>195</v>
      </c>
      <c r="CD323" s="3">
        <v>152</v>
      </c>
      <c r="CE323" s="3" t="s">
        <v>86</v>
      </c>
      <c r="CI323" s="3">
        <v>2</v>
      </c>
      <c r="CJ323" s="3">
        <v>2</v>
      </c>
      <c r="CK323" s="3">
        <v>41</v>
      </c>
      <c r="CL323" s="3" t="s">
        <v>87</v>
      </c>
    </row>
    <row r="324" spans="1:90" x14ac:dyDescent="0.2">
      <c r="A324" s="3" t="s">
        <v>72</v>
      </c>
      <c r="B324" s="3" t="s">
        <v>73</v>
      </c>
      <c r="C324" s="3" t="s">
        <v>74</v>
      </c>
      <c r="E324" s="3" t="str">
        <f>"GAB2007922"</f>
        <v>GAB2007922</v>
      </c>
      <c r="F324" s="4">
        <v>44587</v>
      </c>
      <c r="G324" s="3">
        <v>202207</v>
      </c>
      <c r="H324" s="3" t="s">
        <v>75</v>
      </c>
      <c r="I324" s="3" t="s">
        <v>76</v>
      </c>
      <c r="J324" s="3" t="s">
        <v>77</v>
      </c>
      <c r="K324" s="3" t="s">
        <v>78</v>
      </c>
      <c r="L324" s="3" t="s">
        <v>75</v>
      </c>
      <c r="M324" s="3" t="s">
        <v>76</v>
      </c>
      <c r="N324" s="3" t="s">
        <v>574</v>
      </c>
      <c r="O324" s="3" t="s">
        <v>82</v>
      </c>
      <c r="P324" s="3" t="str">
        <f>"CT071352                      "</f>
        <v xml:space="preserve">CT071352                      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0</v>
      </c>
      <c r="Z324" s="3">
        <v>0</v>
      </c>
      <c r="AA324" s="3">
        <v>0</v>
      </c>
      <c r="AB324" s="3">
        <v>0</v>
      </c>
      <c r="AC324" s="3">
        <v>0</v>
      </c>
      <c r="AD324" s="3">
        <v>0</v>
      </c>
      <c r="AE324" s="3">
        <v>0</v>
      </c>
      <c r="AF324" s="3">
        <v>0</v>
      </c>
      <c r="AG324" s="3">
        <v>0</v>
      </c>
      <c r="AH324" s="3">
        <v>0</v>
      </c>
      <c r="AI324" s="3">
        <v>0</v>
      </c>
      <c r="AJ324" s="3">
        <v>0</v>
      </c>
      <c r="AK324" s="3">
        <v>23.06</v>
      </c>
      <c r="AL324" s="3">
        <v>0</v>
      </c>
      <c r="AM324" s="3">
        <v>0</v>
      </c>
      <c r="AN324" s="3">
        <v>0</v>
      </c>
      <c r="AO324" s="3">
        <v>0</v>
      </c>
      <c r="AP324" s="3">
        <v>0</v>
      </c>
      <c r="AQ324" s="3">
        <v>0</v>
      </c>
      <c r="AR324" s="3">
        <v>0</v>
      </c>
      <c r="AS324" s="3">
        <v>0</v>
      </c>
      <c r="AT324" s="3">
        <v>0</v>
      </c>
      <c r="AU324" s="3">
        <v>0</v>
      </c>
      <c r="AV324" s="3">
        <v>0</v>
      </c>
      <c r="AW324" s="3">
        <v>0</v>
      </c>
      <c r="AX324" s="3">
        <v>0</v>
      </c>
      <c r="AY324" s="3">
        <v>0</v>
      </c>
      <c r="AZ324" s="3">
        <v>0</v>
      </c>
      <c r="BA324" s="3">
        <v>0</v>
      </c>
      <c r="BB324" s="3">
        <v>0</v>
      </c>
      <c r="BC324" s="3">
        <v>0</v>
      </c>
      <c r="BD324" s="3">
        <v>0</v>
      </c>
      <c r="BE324" s="3">
        <v>0</v>
      </c>
      <c r="BF324" s="3">
        <v>0</v>
      </c>
      <c r="BG324" s="3">
        <v>0</v>
      </c>
      <c r="BH324" s="3">
        <v>1</v>
      </c>
      <c r="BI324" s="3">
        <v>0.1</v>
      </c>
      <c r="BJ324" s="3">
        <v>2.7</v>
      </c>
      <c r="BK324" s="3">
        <v>3</v>
      </c>
      <c r="BL324" s="3">
        <v>93.28</v>
      </c>
      <c r="BM324" s="3">
        <v>13.99</v>
      </c>
      <c r="BN324" s="3">
        <v>107.27</v>
      </c>
      <c r="BO324" s="3">
        <v>107.27</v>
      </c>
      <c r="BQ324" s="3" t="s">
        <v>575</v>
      </c>
      <c r="BR324" s="3" t="s">
        <v>84</v>
      </c>
      <c r="BS324" s="4">
        <v>44588</v>
      </c>
      <c r="BT324" s="5">
        <v>0.47847222222222219</v>
      </c>
      <c r="BU324" s="3" t="s">
        <v>1053</v>
      </c>
      <c r="BV324" s="3" t="s">
        <v>103</v>
      </c>
      <c r="BY324" s="3">
        <v>13662</v>
      </c>
      <c r="CA324" s="3" t="s">
        <v>232</v>
      </c>
      <c r="CC324" s="3" t="s">
        <v>76</v>
      </c>
      <c r="CD324" s="3">
        <v>7800</v>
      </c>
      <c r="CE324" s="3" t="s">
        <v>86</v>
      </c>
      <c r="CF324" s="4">
        <v>44589</v>
      </c>
      <c r="CI324" s="3">
        <v>1</v>
      </c>
      <c r="CJ324" s="3">
        <v>1</v>
      </c>
      <c r="CK324" s="3">
        <v>42</v>
      </c>
      <c r="CL324" s="3" t="s">
        <v>87</v>
      </c>
    </row>
    <row r="325" spans="1:90" x14ac:dyDescent="0.2">
      <c r="A325" s="3" t="s">
        <v>72</v>
      </c>
      <c r="B325" s="3" t="s">
        <v>73</v>
      </c>
      <c r="C325" s="3" t="s">
        <v>74</v>
      </c>
      <c r="E325" s="3" t="str">
        <f>"GAB2007928"</f>
        <v>GAB2007928</v>
      </c>
      <c r="F325" s="4">
        <v>44587</v>
      </c>
      <c r="G325" s="3">
        <v>202207</v>
      </c>
      <c r="H325" s="3" t="s">
        <v>75</v>
      </c>
      <c r="I325" s="3" t="s">
        <v>76</v>
      </c>
      <c r="J325" s="3" t="s">
        <v>77</v>
      </c>
      <c r="K325" s="3" t="s">
        <v>78</v>
      </c>
      <c r="L325" s="3" t="s">
        <v>105</v>
      </c>
      <c r="M325" s="3" t="s">
        <v>106</v>
      </c>
      <c r="N325" s="3" t="s">
        <v>1054</v>
      </c>
      <c r="O325" s="3" t="s">
        <v>82</v>
      </c>
      <c r="P325" s="3" t="str">
        <f>"CT071527                      "</f>
        <v xml:space="preserve">CT071527                      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0</v>
      </c>
      <c r="AA325" s="3">
        <v>0</v>
      </c>
      <c r="AB325" s="3">
        <v>0</v>
      </c>
      <c r="AC325" s="3">
        <v>0</v>
      </c>
      <c r="AD325" s="3">
        <v>0</v>
      </c>
      <c r="AE325" s="3">
        <v>0</v>
      </c>
      <c r="AF325" s="3">
        <v>0</v>
      </c>
      <c r="AG325" s="3">
        <v>0</v>
      </c>
      <c r="AH325" s="3">
        <v>0</v>
      </c>
      <c r="AI325" s="3">
        <v>0</v>
      </c>
      <c r="AJ325" s="3">
        <v>0</v>
      </c>
      <c r="AK325" s="3">
        <v>45.91</v>
      </c>
      <c r="AL325" s="3">
        <v>0</v>
      </c>
      <c r="AM325" s="3">
        <v>0</v>
      </c>
      <c r="AN325" s="3">
        <v>0</v>
      </c>
      <c r="AO325" s="3">
        <v>0</v>
      </c>
      <c r="AP325" s="3">
        <v>0</v>
      </c>
      <c r="AQ325" s="3">
        <v>0</v>
      </c>
      <c r="AR325" s="3">
        <v>0</v>
      </c>
      <c r="AS325" s="3">
        <v>0</v>
      </c>
      <c r="AT325" s="3">
        <v>0</v>
      </c>
      <c r="AU325" s="3">
        <v>0</v>
      </c>
      <c r="AV325" s="3">
        <v>0</v>
      </c>
      <c r="AW325" s="3">
        <v>0</v>
      </c>
      <c r="AX325" s="3">
        <v>0</v>
      </c>
      <c r="AY325" s="3">
        <v>0</v>
      </c>
      <c r="AZ325" s="3">
        <v>0</v>
      </c>
      <c r="BA325" s="3">
        <v>0</v>
      </c>
      <c r="BB325" s="3">
        <v>0</v>
      </c>
      <c r="BC325" s="3">
        <v>0</v>
      </c>
      <c r="BD325" s="3">
        <v>0</v>
      </c>
      <c r="BE325" s="3">
        <v>0</v>
      </c>
      <c r="BF325" s="3">
        <v>0</v>
      </c>
      <c r="BG325" s="3">
        <v>0</v>
      </c>
      <c r="BH325" s="3">
        <v>2</v>
      </c>
      <c r="BI325" s="3">
        <v>13.3</v>
      </c>
      <c r="BJ325" s="3">
        <v>28</v>
      </c>
      <c r="BK325" s="3">
        <v>28</v>
      </c>
      <c r="BL325" s="3">
        <v>180.47</v>
      </c>
      <c r="BM325" s="3">
        <v>27.07</v>
      </c>
      <c r="BN325" s="3">
        <v>207.54</v>
      </c>
      <c r="BO325" s="3">
        <v>207.54</v>
      </c>
      <c r="BQ325" s="3" t="s">
        <v>622</v>
      </c>
      <c r="BR325" s="3" t="s">
        <v>84</v>
      </c>
      <c r="BS325" s="4">
        <v>44589</v>
      </c>
      <c r="BT325" s="5">
        <v>0.4826388888888889</v>
      </c>
      <c r="BU325" s="3" t="s">
        <v>1055</v>
      </c>
      <c r="BV325" s="3" t="s">
        <v>103</v>
      </c>
      <c r="BY325" s="3">
        <v>139840.71</v>
      </c>
      <c r="CA325" s="3" t="s">
        <v>1056</v>
      </c>
      <c r="CC325" s="3" t="s">
        <v>106</v>
      </c>
      <c r="CD325" s="3">
        <v>2001</v>
      </c>
      <c r="CE325" s="3" t="s">
        <v>86</v>
      </c>
      <c r="CF325" s="4">
        <v>44592</v>
      </c>
      <c r="CI325" s="3">
        <v>2</v>
      </c>
      <c r="CJ325" s="3">
        <v>2</v>
      </c>
      <c r="CK325" s="3">
        <v>41</v>
      </c>
      <c r="CL325" s="3" t="s">
        <v>87</v>
      </c>
    </row>
    <row r="326" spans="1:90" x14ac:dyDescent="0.2">
      <c r="A326" s="3" t="s">
        <v>72</v>
      </c>
      <c r="B326" s="3" t="s">
        <v>73</v>
      </c>
      <c r="C326" s="3" t="s">
        <v>74</v>
      </c>
      <c r="E326" s="3" t="str">
        <f>"009941631356"</f>
        <v>009941631356</v>
      </c>
      <c r="F326" s="4">
        <v>44587</v>
      </c>
      <c r="G326" s="3">
        <v>202207</v>
      </c>
      <c r="H326" s="3" t="s">
        <v>365</v>
      </c>
      <c r="I326" s="3" t="s">
        <v>366</v>
      </c>
      <c r="J326" s="3" t="s">
        <v>144</v>
      </c>
      <c r="K326" s="3" t="s">
        <v>78</v>
      </c>
      <c r="L326" s="3" t="s">
        <v>92</v>
      </c>
      <c r="M326" s="3" t="s">
        <v>93</v>
      </c>
      <c r="N326" s="3" t="s">
        <v>144</v>
      </c>
      <c r="O326" s="3" t="s">
        <v>112</v>
      </c>
      <c r="P326" s="3" t="str">
        <f>"                              "</f>
        <v xml:space="preserve">                              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0</v>
      </c>
      <c r="Z326" s="3">
        <v>0</v>
      </c>
      <c r="AA326" s="3">
        <v>0</v>
      </c>
      <c r="AB326" s="3">
        <v>0</v>
      </c>
      <c r="AC326" s="3">
        <v>0</v>
      </c>
      <c r="AD326" s="3">
        <v>0</v>
      </c>
      <c r="AE326" s="3">
        <v>0</v>
      </c>
      <c r="AF326" s="3">
        <v>0</v>
      </c>
      <c r="AG326" s="3">
        <v>0</v>
      </c>
      <c r="AH326" s="3">
        <v>0</v>
      </c>
      <c r="AI326" s="3">
        <v>0</v>
      </c>
      <c r="AJ326" s="3">
        <v>0</v>
      </c>
      <c r="AK326" s="3">
        <v>46.36</v>
      </c>
      <c r="AL326" s="3">
        <v>0</v>
      </c>
      <c r="AM326" s="3">
        <v>0</v>
      </c>
      <c r="AN326" s="3">
        <v>0</v>
      </c>
      <c r="AO326" s="3">
        <v>0</v>
      </c>
      <c r="AP326" s="3">
        <v>0</v>
      </c>
      <c r="AQ326" s="3">
        <v>0</v>
      </c>
      <c r="AR326" s="3">
        <v>0</v>
      </c>
      <c r="AS326" s="3">
        <v>0</v>
      </c>
      <c r="AT326" s="3">
        <v>0</v>
      </c>
      <c r="AU326" s="3">
        <v>0</v>
      </c>
      <c r="AV326" s="3">
        <v>0</v>
      </c>
      <c r="AW326" s="3">
        <v>0</v>
      </c>
      <c r="AX326" s="3">
        <v>0</v>
      </c>
      <c r="AY326" s="3">
        <v>0</v>
      </c>
      <c r="AZ326" s="3">
        <v>0</v>
      </c>
      <c r="BA326" s="3">
        <v>0</v>
      </c>
      <c r="BB326" s="3">
        <v>0</v>
      </c>
      <c r="BC326" s="3">
        <v>0</v>
      </c>
      <c r="BD326" s="3">
        <v>0</v>
      </c>
      <c r="BE326" s="3">
        <v>0</v>
      </c>
      <c r="BF326" s="3">
        <v>0</v>
      </c>
      <c r="BG326" s="3">
        <v>0</v>
      </c>
      <c r="BH326" s="3">
        <v>1</v>
      </c>
      <c r="BI326" s="3">
        <v>5</v>
      </c>
      <c r="BJ326" s="3">
        <v>5.9</v>
      </c>
      <c r="BK326" s="3">
        <v>6</v>
      </c>
      <c r="BL326" s="3">
        <v>176.94</v>
      </c>
      <c r="BM326" s="3">
        <v>26.54</v>
      </c>
      <c r="BN326" s="3">
        <v>203.48</v>
      </c>
      <c r="BO326" s="3">
        <v>203.48</v>
      </c>
      <c r="BQ326" s="3" t="s">
        <v>1057</v>
      </c>
      <c r="BR326" s="3" t="s">
        <v>449</v>
      </c>
      <c r="BS326" s="4">
        <v>44588</v>
      </c>
      <c r="BT326" s="5">
        <v>0.36874999999999997</v>
      </c>
      <c r="BU326" s="3" t="s">
        <v>529</v>
      </c>
      <c r="BV326" s="3" t="s">
        <v>103</v>
      </c>
      <c r="BY326" s="3">
        <v>29400</v>
      </c>
      <c r="BZ326" s="3" t="s">
        <v>124</v>
      </c>
      <c r="CA326" s="3" t="s">
        <v>451</v>
      </c>
      <c r="CC326" s="3" t="s">
        <v>93</v>
      </c>
      <c r="CD326" s="3">
        <v>46</v>
      </c>
      <c r="CE326" s="3" t="s">
        <v>86</v>
      </c>
      <c r="CF326" s="4">
        <v>44588</v>
      </c>
      <c r="CI326" s="3">
        <v>1</v>
      </c>
      <c r="CJ326" s="3">
        <v>1</v>
      </c>
      <c r="CK326" s="3">
        <v>21</v>
      </c>
      <c r="CL326" s="3" t="s">
        <v>87</v>
      </c>
    </row>
    <row r="327" spans="1:90" x14ac:dyDescent="0.2">
      <c r="A327" s="3" t="s">
        <v>72</v>
      </c>
      <c r="B327" s="3" t="s">
        <v>73</v>
      </c>
      <c r="C327" s="3" t="s">
        <v>74</v>
      </c>
      <c r="E327" s="3" t="str">
        <f>"GAB2007910"</f>
        <v>GAB2007910</v>
      </c>
      <c r="F327" s="4">
        <v>44586</v>
      </c>
      <c r="G327" s="3">
        <v>202207</v>
      </c>
      <c r="H327" s="3" t="s">
        <v>75</v>
      </c>
      <c r="I327" s="3" t="s">
        <v>76</v>
      </c>
      <c r="J327" s="3" t="s">
        <v>77</v>
      </c>
      <c r="K327" s="3" t="s">
        <v>78</v>
      </c>
      <c r="L327" s="3" t="s">
        <v>129</v>
      </c>
      <c r="M327" s="3" t="s">
        <v>130</v>
      </c>
      <c r="N327" s="3" t="s">
        <v>425</v>
      </c>
      <c r="O327" s="3" t="s">
        <v>112</v>
      </c>
      <c r="P327" s="3" t="str">
        <f>"CT071555                      "</f>
        <v xml:space="preserve">CT071555                      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</v>
      </c>
      <c r="AA327" s="3">
        <v>0</v>
      </c>
      <c r="AB327" s="3">
        <v>0</v>
      </c>
      <c r="AC327" s="3">
        <v>0</v>
      </c>
      <c r="AD327" s="3">
        <v>0</v>
      </c>
      <c r="AE327" s="3">
        <v>0</v>
      </c>
      <c r="AF327" s="3">
        <v>0</v>
      </c>
      <c r="AG327" s="3">
        <v>0</v>
      </c>
      <c r="AH327" s="3">
        <v>0</v>
      </c>
      <c r="AI327" s="3">
        <v>0</v>
      </c>
      <c r="AJ327" s="3">
        <v>0</v>
      </c>
      <c r="AK327" s="3">
        <v>19.32</v>
      </c>
      <c r="AL327" s="3">
        <v>0</v>
      </c>
      <c r="AM327" s="3">
        <v>0</v>
      </c>
      <c r="AN327" s="3">
        <v>0</v>
      </c>
      <c r="AO327" s="3">
        <v>0</v>
      </c>
      <c r="AP327" s="3">
        <v>0</v>
      </c>
      <c r="AQ327" s="3">
        <v>0</v>
      </c>
      <c r="AR327" s="3">
        <v>0</v>
      </c>
      <c r="AS327" s="3">
        <v>0</v>
      </c>
      <c r="AT327" s="3">
        <v>0</v>
      </c>
      <c r="AU327" s="3">
        <v>0</v>
      </c>
      <c r="AV327" s="3">
        <v>0</v>
      </c>
      <c r="AW327" s="3">
        <v>0</v>
      </c>
      <c r="AX327" s="3">
        <v>0</v>
      </c>
      <c r="AY327" s="3">
        <v>0</v>
      </c>
      <c r="AZ327" s="3">
        <v>0</v>
      </c>
      <c r="BA327" s="3">
        <v>0</v>
      </c>
      <c r="BB327" s="3">
        <v>0</v>
      </c>
      <c r="BC327" s="3">
        <v>0</v>
      </c>
      <c r="BD327" s="3">
        <v>0</v>
      </c>
      <c r="BE327" s="3">
        <v>0</v>
      </c>
      <c r="BF327" s="3">
        <v>0</v>
      </c>
      <c r="BG327" s="3">
        <v>0</v>
      </c>
      <c r="BH327" s="3">
        <v>1</v>
      </c>
      <c r="BI327" s="3">
        <v>0.5</v>
      </c>
      <c r="BJ327" s="3">
        <v>2.2000000000000002</v>
      </c>
      <c r="BK327" s="3">
        <v>2.5</v>
      </c>
      <c r="BL327" s="3">
        <v>73.739999999999995</v>
      </c>
      <c r="BM327" s="3">
        <v>11.06</v>
      </c>
      <c r="BN327" s="3">
        <v>84.8</v>
      </c>
      <c r="BO327" s="3">
        <v>84.8</v>
      </c>
      <c r="BQ327" s="3" t="s">
        <v>1058</v>
      </c>
      <c r="BR327" s="3" t="s">
        <v>84</v>
      </c>
      <c r="BS327" s="4">
        <v>44589</v>
      </c>
      <c r="BT327" s="5">
        <v>0.61111111111111105</v>
      </c>
      <c r="BU327" s="3" t="s">
        <v>427</v>
      </c>
      <c r="BV327" s="3" t="s">
        <v>87</v>
      </c>
      <c r="BY327" s="3">
        <v>11025</v>
      </c>
      <c r="BZ327" s="3" t="s">
        <v>124</v>
      </c>
      <c r="CA327" s="3" t="s">
        <v>429</v>
      </c>
      <c r="CC327" s="3" t="s">
        <v>130</v>
      </c>
      <c r="CD327" s="3">
        <v>8301</v>
      </c>
      <c r="CE327" s="3" t="s">
        <v>291</v>
      </c>
      <c r="CI327" s="3">
        <v>2</v>
      </c>
      <c r="CJ327" s="3">
        <v>3</v>
      </c>
      <c r="CK327" s="3">
        <v>21</v>
      </c>
      <c r="CL327" s="3" t="s">
        <v>87</v>
      </c>
    </row>
    <row r="328" spans="1:90" x14ac:dyDescent="0.2">
      <c r="A328" s="3" t="s">
        <v>72</v>
      </c>
      <c r="B328" s="3" t="s">
        <v>73</v>
      </c>
      <c r="C328" s="3" t="s">
        <v>74</v>
      </c>
      <c r="E328" s="3" t="str">
        <f>"GAB2007926"</f>
        <v>GAB2007926</v>
      </c>
      <c r="F328" s="4">
        <v>44587</v>
      </c>
      <c r="G328" s="3">
        <v>202207</v>
      </c>
      <c r="H328" s="3" t="s">
        <v>75</v>
      </c>
      <c r="I328" s="3" t="s">
        <v>76</v>
      </c>
      <c r="J328" s="3" t="s">
        <v>77</v>
      </c>
      <c r="K328" s="3" t="s">
        <v>78</v>
      </c>
      <c r="L328" s="3" t="s">
        <v>75</v>
      </c>
      <c r="M328" s="3" t="s">
        <v>76</v>
      </c>
      <c r="N328" s="3" t="s">
        <v>438</v>
      </c>
      <c r="O328" s="3" t="s">
        <v>112</v>
      </c>
      <c r="P328" s="3" t="str">
        <f>"CT071104 CT071565 CT071564    "</f>
        <v xml:space="preserve">CT071104 CT071565 CT071564    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3">
        <v>0</v>
      </c>
      <c r="AB328" s="3">
        <v>0</v>
      </c>
      <c r="AC328" s="3">
        <v>0</v>
      </c>
      <c r="AD328" s="3">
        <v>0</v>
      </c>
      <c r="AE328" s="3">
        <v>0</v>
      </c>
      <c r="AF328" s="3">
        <v>0</v>
      </c>
      <c r="AG328" s="3">
        <v>0</v>
      </c>
      <c r="AH328" s="3">
        <v>0</v>
      </c>
      <c r="AI328" s="3">
        <v>0</v>
      </c>
      <c r="AJ328" s="3">
        <v>0</v>
      </c>
      <c r="AK328" s="3">
        <v>12.07</v>
      </c>
      <c r="AL328" s="3">
        <v>0</v>
      </c>
      <c r="AM328" s="3">
        <v>0</v>
      </c>
      <c r="AN328" s="3">
        <v>0</v>
      </c>
      <c r="AO328" s="3">
        <v>0</v>
      </c>
      <c r="AP328" s="3">
        <v>0</v>
      </c>
      <c r="AQ328" s="3">
        <v>0</v>
      </c>
      <c r="AR328" s="3">
        <v>0</v>
      </c>
      <c r="AS328" s="3">
        <v>0</v>
      </c>
      <c r="AT328" s="3">
        <v>0</v>
      </c>
      <c r="AU328" s="3">
        <v>0</v>
      </c>
      <c r="AV328" s="3">
        <v>0</v>
      </c>
      <c r="AW328" s="3">
        <v>0</v>
      </c>
      <c r="AX328" s="3">
        <v>0</v>
      </c>
      <c r="AY328" s="3">
        <v>0</v>
      </c>
      <c r="AZ328" s="3">
        <v>0</v>
      </c>
      <c r="BA328" s="3">
        <v>0</v>
      </c>
      <c r="BB328" s="3">
        <v>0</v>
      </c>
      <c r="BC328" s="3">
        <v>0</v>
      </c>
      <c r="BD328" s="3">
        <v>0</v>
      </c>
      <c r="BE328" s="3">
        <v>0</v>
      </c>
      <c r="BF328" s="3">
        <v>0</v>
      </c>
      <c r="BG328" s="3">
        <v>0</v>
      </c>
      <c r="BH328" s="3">
        <v>1</v>
      </c>
      <c r="BI328" s="3">
        <v>0.4</v>
      </c>
      <c r="BJ328" s="3">
        <v>2.9</v>
      </c>
      <c r="BK328" s="3">
        <v>3</v>
      </c>
      <c r="BL328" s="3">
        <v>46.08</v>
      </c>
      <c r="BM328" s="3">
        <v>6.91</v>
      </c>
      <c r="BN328" s="3">
        <v>52.99</v>
      </c>
      <c r="BO328" s="3">
        <v>52.99</v>
      </c>
      <c r="BQ328" s="3" t="s">
        <v>439</v>
      </c>
      <c r="BR328" s="3" t="s">
        <v>84</v>
      </c>
      <c r="BS328" s="3" t="s">
        <v>85</v>
      </c>
      <c r="BW328" s="3" t="s">
        <v>334</v>
      </c>
      <c r="BX328" s="3" t="s">
        <v>456</v>
      </c>
      <c r="BY328" s="3">
        <v>14640.84</v>
      </c>
      <c r="BZ328" s="3" t="s">
        <v>124</v>
      </c>
      <c r="CC328" s="3" t="s">
        <v>76</v>
      </c>
      <c r="CD328" s="3">
        <v>7800</v>
      </c>
      <c r="CE328" s="3" t="s">
        <v>206</v>
      </c>
      <c r="CI328" s="3">
        <v>1</v>
      </c>
      <c r="CJ328" s="3" t="s">
        <v>85</v>
      </c>
      <c r="CK328" s="3">
        <v>22</v>
      </c>
      <c r="CL328" s="3" t="s">
        <v>87</v>
      </c>
    </row>
    <row r="329" spans="1:90" x14ac:dyDescent="0.2">
      <c r="A329" s="3" t="s">
        <v>72</v>
      </c>
      <c r="B329" s="3" t="s">
        <v>73</v>
      </c>
      <c r="C329" s="3" t="s">
        <v>74</v>
      </c>
      <c r="E329" s="3" t="str">
        <f>"GAB2007929"</f>
        <v>GAB2007929</v>
      </c>
      <c r="F329" s="4">
        <v>44587</v>
      </c>
      <c r="G329" s="3">
        <v>202207</v>
      </c>
      <c r="H329" s="3" t="s">
        <v>75</v>
      </c>
      <c r="I329" s="3" t="s">
        <v>76</v>
      </c>
      <c r="J329" s="3" t="s">
        <v>77</v>
      </c>
      <c r="K329" s="3" t="s">
        <v>78</v>
      </c>
      <c r="L329" s="3" t="s">
        <v>75</v>
      </c>
      <c r="M329" s="3" t="s">
        <v>76</v>
      </c>
      <c r="N329" s="3" t="s">
        <v>826</v>
      </c>
      <c r="O329" s="3" t="s">
        <v>112</v>
      </c>
      <c r="P329" s="3" t="str">
        <f>"CT071580                      "</f>
        <v xml:space="preserve">CT071580                      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0</v>
      </c>
      <c r="AA329" s="3">
        <v>0</v>
      </c>
      <c r="AB329" s="3">
        <v>0</v>
      </c>
      <c r="AC329" s="3">
        <v>0</v>
      </c>
      <c r="AD329" s="3">
        <v>0</v>
      </c>
      <c r="AE329" s="3">
        <v>0</v>
      </c>
      <c r="AF329" s="3">
        <v>0</v>
      </c>
      <c r="AG329" s="3">
        <v>0</v>
      </c>
      <c r="AH329" s="3">
        <v>0</v>
      </c>
      <c r="AI329" s="3">
        <v>0</v>
      </c>
      <c r="AJ329" s="3">
        <v>0</v>
      </c>
      <c r="AK329" s="3">
        <v>12.07</v>
      </c>
      <c r="AL329" s="3">
        <v>0</v>
      </c>
      <c r="AM329" s="3">
        <v>0</v>
      </c>
      <c r="AN329" s="3">
        <v>0</v>
      </c>
      <c r="AO329" s="3">
        <v>0</v>
      </c>
      <c r="AP329" s="3">
        <v>0</v>
      </c>
      <c r="AQ329" s="3">
        <v>0</v>
      </c>
      <c r="AR329" s="3">
        <v>0</v>
      </c>
      <c r="AS329" s="3">
        <v>0</v>
      </c>
      <c r="AT329" s="3">
        <v>0</v>
      </c>
      <c r="AU329" s="3">
        <v>0</v>
      </c>
      <c r="AV329" s="3">
        <v>0</v>
      </c>
      <c r="AW329" s="3">
        <v>0</v>
      </c>
      <c r="AX329" s="3">
        <v>0</v>
      </c>
      <c r="AY329" s="3">
        <v>0</v>
      </c>
      <c r="AZ329" s="3">
        <v>0</v>
      </c>
      <c r="BA329" s="3">
        <v>0</v>
      </c>
      <c r="BB329" s="3">
        <v>0</v>
      </c>
      <c r="BC329" s="3">
        <v>0</v>
      </c>
      <c r="BD329" s="3">
        <v>0</v>
      </c>
      <c r="BE329" s="3">
        <v>0</v>
      </c>
      <c r="BF329" s="3">
        <v>0</v>
      </c>
      <c r="BG329" s="3">
        <v>0</v>
      </c>
      <c r="BH329" s="3">
        <v>1</v>
      </c>
      <c r="BI329" s="3">
        <v>0.1</v>
      </c>
      <c r="BJ329" s="3">
        <v>2.1</v>
      </c>
      <c r="BK329" s="3">
        <v>2.5</v>
      </c>
      <c r="BL329" s="3">
        <v>46.08</v>
      </c>
      <c r="BM329" s="3">
        <v>6.91</v>
      </c>
      <c r="BN329" s="3">
        <v>52.99</v>
      </c>
      <c r="BO329" s="3">
        <v>52.99</v>
      </c>
      <c r="BQ329" s="3" t="s">
        <v>234</v>
      </c>
      <c r="BR329" s="3" t="s">
        <v>84</v>
      </c>
      <c r="BS329" s="4">
        <v>44588</v>
      </c>
      <c r="BT329" s="5">
        <v>0.39861111111111108</v>
      </c>
      <c r="BU329" s="3" t="s">
        <v>1059</v>
      </c>
      <c r="BV329" s="3" t="s">
        <v>103</v>
      </c>
      <c r="BY329" s="3">
        <v>10501.02</v>
      </c>
      <c r="BZ329" s="3" t="s">
        <v>124</v>
      </c>
      <c r="CA329" s="3" t="s">
        <v>771</v>
      </c>
      <c r="CC329" s="3" t="s">
        <v>76</v>
      </c>
      <c r="CD329" s="3">
        <v>7441</v>
      </c>
      <c r="CE329" s="3" t="s">
        <v>125</v>
      </c>
      <c r="CF329" s="4">
        <v>44589</v>
      </c>
      <c r="CI329" s="3">
        <v>1</v>
      </c>
      <c r="CJ329" s="3">
        <v>1</v>
      </c>
      <c r="CK329" s="3">
        <v>22</v>
      </c>
      <c r="CL329" s="3" t="s">
        <v>87</v>
      </c>
    </row>
    <row r="330" spans="1:90" x14ac:dyDescent="0.2">
      <c r="A330" s="3" t="s">
        <v>72</v>
      </c>
      <c r="B330" s="3" t="s">
        <v>73</v>
      </c>
      <c r="C330" s="3" t="s">
        <v>74</v>
      </c>
      <c r="E330" s="3" t="str">
        <f>"GAB2007940"</f>
        <v>GAB2007940</v>
      </c>
      <c r="F330" s="4">
        <v>44588</v>
      </c>
      <c r="G330" s="3">
        <v>202207</v>
      </c>
      <c r="H330" s="3" t="s">
        <v>75</v>
      </c>
      <c r="I330" s="3" t="s">
        <v>76</v>
      </c>
      <c r="J330" s="3" t="s">
        <v>77</v>
      </c>
      <c r="K330" s="3" t="s">
        <v>78</v>
      </c>
      <c r="L330" s="3" t="s">
        <v>459</v>
      </c>
      <c r="M330" s="3" t="s">
        <v>460</v>
      </c>
      <c r="N330" s="3" t="s">
        <v>1060</v>
      </c>
      <c r="O330" s="3" t="s">
        <v>112</v>
      </c>
      <c r="P330" s="3" t="str">
        <f>"006755                        "</f>
        <v xml:space="preserve">006755                        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0</v>
      </c>
      <c r="AA330" s="3">
        <v>0</v>
      </c>
      <c r="AB330" s="3">
        <v>0</v>
      </c>
      <c r="AC330" s="3">
        <v>0</v>
      </c>
      <c r="AD330" s="3">
        <v>0</v>
      </c>
      <c r="AE330" s="3">
        <v>0</v>
      </c>
      <c r="AF330" s="3">
        <v>0</v>
      </c>
      <c r="AG330" s="3">
        <v>0</v>
      </c>
      <c r="AH330" s="3">
        <v>0</v>
      </c>
      <c r="AI330" s="3">
        <v>0</v>
      </c>
      <c r="AJ330" s="3">
        <v>0</v>
      </c>
      <c r="AK330" s="3">
        <v>50.24</v>
      </c>
      <c r="AL330" s="3">
        <v>0</v>
      </c>
      <c r="AM330" s="3">
        <v>0</v>
      </c>
      <c r="AN330" s="3">
        <v>0</v>
      </c>
      <c r="AO330" s="3">
        <v>0</v>
      </c>
      <c r="AP330" s="3">
        <v>0</v>
      </c>
      <c r="AQ330" s="3">
        <v>0</v>
      </c>
      <c r="AR330" s="3">
        <v>0</v>
      </c>
      <c r="AS330" s="3">
        <v>0</v>
      </c>
      <c r="AT330" s="3">
        <v>0</v>
      </c>
      <c r="AU330" s="3">
        <v>0</v>
      </c>
      <c r="AV330" s="3">
        <v>0</v>
      </c>
      <c r="AW330" s="3">
        <v>0</v>
      </c>
      <c r="AX330" s="3">
        <v>0</v>
      </c>
      <c r="AY330" s="3">
        <v>0</v>
      </c>
      <c r="AZ330" s="3">
        <v>0</v>
      </c>
      <c r="BA330" s="3">
        <v>0</v>
      </c>
      <c r="BB330" s="3">
        <v>0</v>
      </c>
      <c r="BC330" s="3">
        <v>0</v>
      </c>
      <c r="BD330" s="3">
        <v>0</v>
      </c>
      <c r="BE330" s="3">
        <v>0</v>
      </c>
      <c r="BF330" s="3">
        <v>0</v>
      </c>
      <c r="BG330" s="3">
        <v>0</v>
      </c>
      <c r="BH330" s="3">
        <v>1</v>
      </c>
      <c r="BI330" s="3">
        <v>0.3</v>
      </c>
      <c r="BJ330" s="3">
        <v>3.1</v>
      </c>
      <c r="BK330" s="3">
        <v>3.5</v>
      </c>
      <c r="BL330" s="3">
        <v>191.75</v>
      </c>
      <c r="BM330" s="3">
        <v>28.76</v>
      </c>
      <c r="BN330" s="3">
        <v>220.51</v>
      </c>
      <c r="BO330" s="3">
        <v>220.51</v>
      </c>
      <c r="BQ330" s="3" t="s">
        <v>1061</v>
      </c>
      <c r="BR330" s="3" t="s">
        <v>84</v>
      </c>
      <c r="BS330" s="3" t="s">
        <v>85</v>
      </c>
      <c r="BY330" s="3">
        <v>15642.72</v>
      </c>
      <c r="BZ330" s="3" t="s">
        <v>124</v>
      </c>
      <c r="CC330" s="3" t="s">
        <v>460</v>
      </c>
      <c r="CD330" s="3">
        <v>3880</v>
      </c>
      <c r="CE330" s="3" t="s">
        <v>193</v>
      </c>
      <c r="CI330" s="3">
        <v>2</v>
      </c>
      <c r="CJ330" s="3" t="s">
        <v>85</v>
      </c>
      <c r="CK330" s="3">
        <v>23</v>
      </c>
      <c r="CL330" s="3" t="s">
        <v>87</v>
      </c>
    </row>
    <row r="331" spans="1:90" x14ac:dyDescent="0.2">
      <c r="A331" s="3" t="s">
        <v>72</v>
      </c>
      <c r="B331" s="3" t="s">
        <v>73</v>
      </c>
      <c r="C331" s="3" t="s">
        <v>74</v>
      </c>
      <c r="E331" s="3" t="str">
        <f>"GAB2007937"</f>
        <v>GAB2007937</v>
      </c>
      <c r="F331" s="4">
        <v>44588</v>
      </c>
      <c r="G331" s="3">
        <v>202207</v>
      </c>
      <c r="H331" s="3" t="s">
        <v>75</v>
      </c>
      <c r="I331" s="3" t="s">
        <v>76</v>
      </c>
      <c r="J331" s="3" t="s">
        <v>77</v>
      </c>
      <c r="K331" s="3" t="s">
        <v>78</v>
      </c>
      <c r="L331" s="3" t="s">
        <v>75</v>
      </c>
      <c r="M331" s="3" t="s">
        <v>76</v>
      </c>
      <c r="N331" s="3" t="s">
        <v>750</v>
      </c>
      <c r="O331" s="3" t="s">
        <v>112</v>
      </c>
      <c r="P331" s="3" t="str">
        <f>"CT071587                      "</f>
        <v xml:space="preserve">CT071587                      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0</v>
      </c>
      <c r="Z331" s="3">
        <v>0</v>
      </c>
      <c r="AA331" s="3">
        <v>0</v>
      </c>
      <c r="AB331" s="3">
        <v>0</v>
      </c>
      <c r="AC331" s="3">
        <v>0</v>
      </c>
      <c r="AD331" s="3">
        <v>0</v>
      </c>
      <c r="AE331" s="3">
        <v>0</v>
      </c>
      <c r="AF331" s="3">
        <v>0</v>
      </c>
      <c r="AG331" s="3">
        <v>0</v>
      </c>
      <c r="AH331" s="3">
        <v>0</v>
      </c>
      <c r="AI331" s="3">
        <v>0</v>
      </c>
      <c r="AJ331" s="3">
        <v>0</v>
      </c>
      <c r="AK331" s="3">
        <v>12.07</v>
      </c>
      <c r="AL331" s="3">
        <v>0</v>
      </c>
      <c r="AM331" s="3">
        <v>0</v>
      </c>
      <c r="AN331" s="3">
        <v>0</v>
      </c>
      <c r="AO331" s="3">
        <v>0</v>
      </c>
      <c r="AP331" s="3">
        <v>0</v>
      </c>
      <c r="AQ331" s="3">
        <v>0</v>
      </c>
      <c r="AR331" s="3">
        <v>0</v>
      </c>
      <c r="AS331" s="3">
        <v>0</v>
      </c>
      <c r="AT331" s="3">
        <v>0</v>
      </c>
      <c r="AU331" s="3">
        <v>0</v>
      </c>
      <c r="AV331" s="3">
        <v>0</v>
      </c>
      <c r="AW331" s="3">
        <v>0</v>
      </c>
      <c r="AX331" s="3">
        <v>0</v>
      </c>
      <c r="AY331" s="3">
        <v>0</v>
      </c>
      <c r="AZ331" s="3">
        <v>0</v>
      </c>
      <c r="BA331" s="3">
        <v>0</v>
      </c>
      <c r="BB331" s="3">
        <v>0</v>
      </c>
      <c r="BC331" s="3">
        <v>0</v>
      </c>
      <c r="BD331" s="3">
        <v>0</v>
      </c>
      <c r="BE331" s="3">
        <v>0</v>
      </c>
      <c r="BF331" s="3">
        <v>0</v>
      </c>
      <c r="BG331" s="3">
        <v>0</v>
      </c>
      <c r="BH331" s="3">
        <v>1</v>
      </c>
      <c r="BI331" s="3">
        <v>0.3</v>
      </c>
      <c r="BJ331" s="3">
        <v>3.3</v>
      </c>
      <c r="BK331" s="3">
        <v>3.5</v>
      </c>
      <c r="BL331" s="3">
        <v>46.08</v>
      </c>
      <c r="BM331" s="3">
        <v>6.91</v>
      </c>
      <c r="BN331" s="3">
        <v>52.99</v>
      </c>
      <c r="BO331" s="3">
        <v>52.99</v>
      </c>
      <c r="BQ331" s="3" t="s">
        <v>751</v>
      </c>
      <c r="BR331" s="3" t="s">
        <v>84</v>
      </c>
      <c r="BS331" s="4">
        <v>44589</v>
      </c>
      <c r="BT331" s="5">
        <v>0.59375</v>
      </c>
      <c r="BU331" s="3" t="s">
        <v>752</v>
      </c>
      <c r="BV331" s="3" t="s">
        <v>87</v>
      </c>
      <c r="BW331" s="3" t="s">
        <v>278</v>
      </c>
      <c r="BX331" s="3" t="s">
        <v>468</v>
      </c>
      <c r="BY331" s="3">
        <v>16707.939999999999</v>
      </c>
      <c r="BZ331" s="3" t="s">
        <v>124</v>
      </c>
      <c r="CA331" s="3" t="s">
        <v>720</v>
      </c>
      <c r="CC331" s="3" t="s">
        <v>76</v>
      </c>
      <c r="CD331" s="3">
        <v>7550</v>
      </c>
      <c r="CE331" s="3" t="s">
        <v>458</v>
      </c>
      <c r="CI331" s="3">
        <v>1</v>
      </c>
      <c r="CJ331" s="3">
        <v>1</v>
      </c>
      <c r="CK331" s="3">
        <v>22</v>
      </c>
      <c r="CL331" s="3" t="s">
        <v>87</v>
      </c>
    </row>
    <row r="332" spans="1:90" x14ac:dyDescent="0.2">
      <c r="A332" s="3" t="s">
        <v>72</v>
      </c>
      <c r="B332" s="3" t="s">
        <v>73</v>
      </c>
      <c r="C332" s="3" t="s">
        <v>74</v>
      </c>
      <c r="E332" s="3" t="str">
        <f>"GAB2007936"</f>
        <v>GAB2007936</v>
      </c>
      <c r="F332" s="4">
        <v>44588</v>
      </c>
      <c r="G332" s="3">
        <v>202207</v>
      </c>
      <c r="H332" s="3" t="s">
        <v>75</v>
      </c>
      <c r="I332" s="3" t="s">
        <v>76</v>
      </c>
      <c r="J332" s="3" t="s">
        <v>77</v>
      </c>
      <c r="K332" s="3" t="s">
        <v>78</v>
      </c>
      <c r="L332" s="3" t="s">
        <v>246</v>
      </c>
      <c r="M332" s="3" t="s">
        <v>247</v>
      </c>
      <c r="N332" s="3" t="s">
        <v>248</v>
      </c>
      <c r="O332" s="3" t="s">
        <v>112</v>
      </c>
      <c r="P332" s="3" t="str">
        <f>"CT071588                      "</f>
        <v xml:space="preserve">CT071588                      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0</v>
      </c>
      <c r="Z332" s="3">
        <v>0</v>
      </c>
      <c r="AA332" s="3">
        <v>0</v>
      </c>
      <c r="AB332" s="3">
        <v>0</v>
      </c>
      <c r="AC332" s="3">
        <v>0</v>
      </c>
      <c r="AD332" s="3">
        <v>0</v>
      </c>
      <c r="AE332" s="3">
        <v>0</v>
      </c>
      <c r="AF332" s="3">
        <v>0</v>
      </c>
      <c r="AG332" s="3">
        <v>0</v>
      </c>
      <c r="AH332" s="3">
        <v>0</v>
      </c>
      <c r="AI332" s="3">
        <v>0</v>
      </c>
      <c r="AJ332" s="3">
        <v>0</v>
      </c>
      <c r="AK332" s="3">
        <v>12.07</v>
      </c>
      <c r="AL332" s="3">
        <v>0</v>
      </c>
      <c r="AM332" s="3">
        <v>0</v>
      </c>
      <c r="AN332" s="3">
        <v>0</v>
      </c>
      <c r="AO332" s="3">
        <v>0</v>
      </c>
      <c r="AP332" s="3">
        <v>0</v>
      </c>
      <c r="AQ332" s="3">
        <v>0</v>
      </c>
      <c r="AR332" s="3">
        <v>0</v>
      </c>
      <c r="AS332" s="3">
        <v>0</v>
      </c>
      <c r="AT332" s="3">
        <v>0</v>
      </c>
      <c r="AU332" s="3">
        <v>0</v>
      </c>
      <c r="AV332" s="3">
        <v>0</v>
      </c>
      <c r="AW332" s="3">
        <v>0</v>
      </c>
      <c r="AX332" s="3">
        <v>0</v>
      </c>
      <c r="AY332" s="3">
        <v>0</v>
      </c>
      <c r="AZ332" s="3">
        <v>0</v>
      </c>
      <c r="BA332" s="3">
        <v>0</v>
      </c>
      <c r="BB332" s="3">
        <v>0</v>
      </c>
      <c r="BC332" s="3">
        <v>0</v>
      </c>
      <c r="BD332" s="3">
        <v>0</v>
      </c>
      <c r="BE332" s="3">
        <v>0</v>
      </c>
      <c r="BF332" s="3">
        <v>0</v>
      </c>
      <c r="BG332" s="3">
        <v>0</v>
      </c>
      <c r="BH332" s="3">
        <v>1</v>
      </c>
      <c r="BI332" s="3">
        <v>0.7</v>
      </c>
      <c r="BJ332" s="3">
        <v>1.8</v>
      </c>
      <c r="BK332" s="3">
        <v>2</v>
      </c>
      <c r="BL332" s="3">
        <v>46.08</v>
      </c>
      <c r="BM332" s="3">
        <v>6.91</v>
      </c>
      <c r="BN332" s="3">
        <v>52.99</v>
      </c>
      <c r="BO332" s="3">
        <v>52.99</v>
      </c>
      <c r="BQ332" s="3" t="s">
        <v>515</v>
      </c>
      <c r="BR332" s="3" t="s">
        <v>84</v>
      </c>
      <c r="BS332" s="4">
        <v>44589</v>
      </c>
      <c r="BT332" s="5">
        <v>0.45416666666666666</v>
      </c>
      <c r="BU332" s="3" t="s">
        <v>749</v>
      </c>
      <c r="BV332" s="3" t="s">
        <v>103</v>
      </c>
      <c r="BY332" s="3">
        <v>8763.2999999999993</v>
      </c>
      <c r="BZ332" s="3" t="s">
        <v>124</v>
      </c>
      <c r="CA332" s="3" t="s">
        <v>251</v>
      </c>
      <c r="CC332" s="3" t="s">
        <v>247</v>
      </c>
      <c r="CD332" s="3">
        <v>7600</v>
      </c>
      <c r="CE332" s="3" t="s">
        <v>609</v>
      </c>
      <c r="CI332" s="3">
        <v>1</v>
      </c>
      <c r="CJ332" s="3">
        <v>1</v>
      </c>
      <c r="CK332" s="3">
        <v>22</v>
      </c>
      <c r="CL332" s="3" t="s">
        <v>87</v>
      </c>
    </row>
    <row r="333" spans="1:90" x14ac:dyDescent="0.2">
      <c r="A333" s="3" t="s">
        <v>72</v>
      </c>
      <c r="B333" s="3" t="s">
        <v>73</v>
      </c>
      <c r="C333" s="3" t="s">
        <v>74</v>
      </c>
      <c r="E333" s="3" t="str">
        <f>"GAB2007952"</f>
        <v>GAB2007952</v>
      </c>
      <c r="F333" s="4">
        <v>44588</v>
      </c>
      <c r="G333" s="3">
        <v>202207</v>
      </c>
      <c r="H333" s="3" t="s">
        <v>75</v>
      </c>
      <c r="I333" s="3" t="s">
        <v>76</v>
      </c>
      <c r="J333" s="3" t="s">
        <v>77</v>
      </c>
      <c r="K333" s="3" t="s">
        <v>78</v>
      </c>
      <c r="L333" s="3" t="s">
        <v>75</v>
      </c>
      <c r="M333" s="3" t="s">
        <v>76</v>
      </c>
      <c r="N333" s="3" t="s">
        <v>275</v>
      </c>
      <c r="O333" s="3" t="s">
        <v>112</v>
      </c>
      <c r="P333" s="3" t="str">
        <f>"CT071602 CT071595             "</f>
        <v xml:space="preserve">CT071602 CT071595             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0</v>
      </c>
      <c r="Z333" s="3">
        <v>0</v>
      </c>
      <c r="AA333" s="3">
        <v>0</v>
      </c>
      <c r="AB333" s="3">
        <v>0</v>
      </c>
      <c r="AC333" s="3">
        <v>0</v>
      </c>
      <c r="AD333" s="3">
        <v>0</v>
      </c>
      <c r="AE333" s="3">
        <v>0</v>
      </c>
      <c r="AF333" s="3">
        <v>0</v>
      </c>
      <c r="AG333" s="3">
        <v>0</v>
      </c>
      <c r="AH333" s="3">
        <v>0</v>
      </c>
      <c r="AI333" s="3">
        <v>0</v>
      </c>
      <c r="AJ333" s="3">
        <v>0</v>
      </c>
      <c r="AK333" s="3">
        <v>12.07</v>
      </c>
      <c r="AL333" s="3">
        <v>0</v>
      </c>
      <c r="AM333" s="3">
        <v>0</v>
      </c>
      <c r="AN333" s="3">
        <v>0</v>
      </c>
      <c r="AO333" s="3">
        <v>0</v>
      </c>
      <c r="AP333" s="3">
        <v>0</v>
      </c>
      <c r="AQ333" s="3">
        <v>0</v>
      </c>
      <c r="AR333" s="3">
        <v>0</v>
      </c>
      <c r="AS333" s="3">
        <v>0</v>
      </c>
      <c r="AT333" s="3">
        <v>0</v>
      </c>
      <c r="AU333" s="3">
        <v>0</v>
      </c>
      <c r="AV333" s="3">
        <v>0</v>
      </c>
      <c r="AW333" s="3">
        <v>0</v>
      </c>
      <c r="AX333" s="3">
        <v>0</v>
      </c>
      <c r="AY333" s="3">
        <v>0</v>
      </c>
      <c r="AZ333" s="3">
        <v>0</v>
      </c>
      <c r="BA333" s="3">
        <v>0</v>
      </c>
      <c r="BB333" s="3">
        <v>0</v>
      </c>
      <c r="BC333" s="3">
        <v>0</v>
      </c>
      <c r="BD333" s="3">
        <v>0</v>
      </c>
      <c r="BE333" s="3">
        <v>0</v>
      </c>
      <c r="BF333" s="3">
        <v>0</v>
      </c>
      <c r="BG333" s="3">
        <v>0</v>
      </c>
      <c r="BH333" s="3">
        <v>1</v>
      </c>
      <c r="BI333" s="3">
        <v>1</v>
      </c>
      <c r="BJ333" s="3">
        <v>2.5</v>
      </c>
      <c r="BK333" s="3">
        <v>2.5</v>
      </c>
      <c r="BL333" s="3">
        <v>46.08</v>
      </c>
      <c r="BM333" s="3">
        <v>6.91</v>
      </c>
      <c r="BN333" s="3">
        <v>52.99</v>
      </c>
      <c r="BO333" s="3">
        <v>52.99</v>
      </c>
      <c r="BQ333" s="3" t="s">
        <v>276</v>
      </c>
      <c r="BR333" s="3" t="s">
        <v>84</v>
      </c>
      <c r="BS333" s="3" t="s">
        <v>85</v>
      </c>
      <c r="BW333" s="3" t="s">
        <v>347</v>
      </c>
      <c r="BX333" s="3" t="s">
        <v>456</v>
      </c>
      <c r="BY333" s="3">
        <v>12663.81</v>
      </c>
      <c r="BZ333" s="3" t="s">
        <v>124</v>
      </c>
      <c r="CC333" s="3" t="s">
        <v>76</v>
      </c>
      <c r="CD333" s="3">
        <v>7806</v>
      </c>
      <c r="CE333" s="3" t="s">
        <v>1062</v>
      </c>
      <c r="CI333" s="3">
        <v>1</v>
      </c>
      <c r="CJ333" s="3" t="s">
        <v>85</v>
      </c>
      <c r="CK333" s="3">
        <v>22</v>
      </c>
      <c r="CL333" s="3" t="s">
        <v>87</v>
      </c>
    </row>
    <row r="334" spans="1:90" x14ac:dyDescent="0.2">
      <c r="A334" s="3" t="s">
        <v>72</v>
      </c>
      <c r="B334" s="3" t="s">
        <v>73</v>
      </c>
      <c r="C334" s="3" t="s">
        <v>74</v>
      </c>
      <c r="E334" s="3" t="str">
        <f>"GAB2007953"</f>
        <v>GAB2007953</v>
      </c>
      <c r="F334" s="4">
        <v>44588</v>
      </c>
      <c r="G334" s="3">
        <v>202207</v>
      </c>
      <c r="H334" s="3" t="s">
        <v>75</v>
      </c>
      <c r="I334" s="3" t="s">
        <v>76</v>
      </c>
      <c r="J334" s="3" t="s">
        <v>77</v>
      </c>
      <c r="K334" s="3" t="s">
        <v>78</v>
      </c>
      <c r="L334" s="3" t="s">
        <v>252</v>
      </c>
      <c r="M334" s="3" t="s">
        <v>253</v>
      </c>
      <c r="N334" s="3" t="s">
        <v>402</v>
      </c>
      <c r="O334" s="3" t="s">
        <v>112</v>
      </c>
      <c r="P334" s="3" t="str">
        <f>"CT071603                      "</f>
        <v xml:space="preserve">CT071603                      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  <c r="AA334" s="3">
        <v>0</v>
      </c>
      <c r="AB334" s="3">
        <v>0</v>
      </c>
      <c r="AC334" s="3">
        <v>0</v>
      </c>
      <c r="AD334" s="3">
        <v>0</v>
      </c>
      <c r="AE334" s="3">
        <v>0</v>
      </c>
      <c r="AF334" s="3">
        <v>0</v>
      </c>
      <c r="AG334" s="3">
        <v>0</v>
      </c>
      <c r="AH334" s="3">
        <v>0</v>
      </c>
      <c r="AI334" s="3">
        <v>0</v>
      </c>
      <c r="AJ334" s="3">
        <v>0</v>
      </c>
      <c r="AK334" s="3">
        <v>29.95</v>
      </c>
      <c r="AL334" s="3">
        <v>0</v>
      </c>
      <c r="AM334" s="3">
        <v>0</v>
      </c>
      <c r="AN334" s="3">
        <v>0</v>
      </c>
      <c r="AO334" s="3">
        <v>0</v>
      </c>
      <c r="AP334" s="3">
        <v>0</v>
      </c>
      <c r="AQ334" s="3">
        <v>0</v>
      </c>
      <c r="AR334" s="3">
        <v>0</v>
      </c>
      <c r="AS334" s="3">
        <v>0</v>
      </c>
      <c r="AT334" s="3">
        <v>0</v>
      </c>
      <c r="AU334" s="3">
        <v>0</v>
      </c>
      <c r="AV334" s="3">
        <v>0</v>
      </c>
      <c r="AW334" s="3">
        <v>0</v>
      </c>
      <c r="AX334" s="3">
        <v>0</v>
      </c>
      <c r="AY334" s="3">
        <v>0</v>
      </c>
      <c r="AZ334" s="3">
        <v>0</v>
      </c>
      <c r="BA334" s="3">
        <v>0</v>
      </c>
      <c r="BB334" s="3">
        <v>0</v>
      </c>
      <c r="BC334" s="3">
        <v>0</v>
      </c>
      <c r="BD334" s="3">
        <v>0</v>
      </c>
      <c r="BE334" s="3">
        <v>0</v>
      </c>
      <c r="BF334" s="3">
        <v>0</v>
      </c>
      <c r="BG334" s="3">
        <v>0</v>
      </c>
      <c r="BH334" s="3">
        <v>1</v>
      </c>
      <c r="BI334" s="3">
        <v>0.2</v>
      </c>
      <c r="BJ334" s="3">
        <v>1.8</v>
      </c>
      <c r="BK334" s="3">
        <v>2</v>
      </c>
      <c r="BL334" s="3">
        <v>114.31</v>
      </c>
      <c r="BM334" s="3">
        <v>17.149999999999999</v>
      </c>
      <c r="BN334" s="3">
        <v>131.46</v>
      </c>
      <c r="BO334" s="3">
        <v>131.46</v>
      </c>
      <c r="BQ334" s="3" t="s">
        <v>403</v>
      </c>
      <c r="BR334" s="3" t="s">
        <v>84</v>
      </c>
      <c r="BS334" s="4">
        <v>44589</v>
      </c>
      <c r="BT334" s="5">
        <v>0.3888888888888889</v>
      </c>
      <c r="BU334" s="3" t="s">
        <v>1021</v>
      </c>
      <c r="BV334" s="3" t="s">
        <v>103</v>
      </c>
      <c r="BY334" s="3">
        <v>9084.6</v>
      </c>
      <c r="BZ334" s="3" t="s">
        <v>124</v>
      </c>
      <c r="CA334" s="3" t="s">
        <v>259</v>
      </c>
      <c r="CC334" s="3" t="s">
        <v>253</v>
      </c>
      <c r="CD334" s="3">
        <v>9459</v>
      </c>
      <c r="CE334" s="3" t="s">
        <v>603</v>
      </c>
      <c r="CF334" s="4">
        <v>44589</v>
      </c>
      <c r="CI334" s="3">
        <v>1</v>
      </c>
      <c r="CJ334" s="3">
        <v>1</v>
      </c>
      <c r="CK334" s="3">
        <v>23</v>
      </c>
      <c r="CL334" s="3" t="s">
        <v>87</v>
      </c>
    </row>
    <row r="335" spans="1:90" x14ac:dyDescent="0.2">
      <c r="A335" s="3" t="s">
        <v>72</v>
      </c>
      <c r="B335" s="3" t="s">
        <v>73</v>
      </c>
      <c r="C335" s="3" t="s">
        <v>74</v>
      </c>
      <c r="E335" s="3" t="str">
        <f>"GAB2007954"</f>
        <v>GAB2007954</v>
      </c>
      <c r="F335" s="4">
        <v>44588</v>
      </c>
      <c r="G335" s="3">
        <v>202207</v>
      </c>
      <c r="H335" s="3" t="s">
        <v>75</v>
      </c>
      <c r="I335" s="3" t="s">
        <v>76</v>
      </c>
      <c r="J335" s="3" t="s">
        <v>77</v>
      </c>
      <c r="K335" s="3" t="s">
        <v>78</v>
      </c>
      <c r="L335" s="3" t="s">
        <v>75</v>
      </c>
      <c r="M335" s="3" t="s">
        <v>76</v>
      </c>
      <c r="N335" s="3" t="s">
        <v>452</v>
      </c>
      <c r="O335" s="3" t="s">
        <v>112</v>
      </c>
      <c r="P335" s="3" t="str">
        <f>"CT071604                      "</f>
        <v xml:space="preserve">CT071604                      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3">
        <v>0</v>
      </c>
      <c r="AB335" s="3">
        <v>0</v>
      </c>
      <c r="AC335" s="3">
        <v>0</v>
      </c>
      <c r="AD335" s="3">
        <v>0</v>
      </c>
      <c r="AE335" s="3">
        <v>0</v>
      </c>
      <c r="AF335" s="3">
        <v>0</v>
      </c>
      <c r="AG335" s="3">
        <v>0</v>
      </c>
      <c r="AH335" s="3">
        <v>0</v>
      </c>
      <c r="AI335" s="3">
        <v>0</v>
      </c>
      <c r="AJ335" s="3">
        <v>0</v>
      </c>
      <c r="AK335" s="3">
        <v>12.07</v>
      </c>
      <c r="AL335" s="3">
        <v>0</v>
      </c>
      <c r="AM335" s="3">
        <v>0</v>
      </c>
      <c r="AN335" s="3">
        <v>0</v>
      </c>
      <c r="AO335" s="3">
        <v>0</v>
      </c>
      <c r="AP335" s="3">
        <v>0</v>
      </c>
      <c r="AQ335" s="3">
        <v>0</v>
      </c>
      <c r="AR335" s="3">
        <v>0</v>
      </c>
      <c r="AS335" s="3">
        <v>0</v>
      </c>
      <c r="AT335" s="3">
        <v>0</v>
      </c>
      <c r="AU335" s="3">
        <v>0</v>
      </c>
      <c r="AV335" s="3">
        <v>0</v>
      </c>
      <c r="AW335" s="3">
        <v>0</v>
      </c>
      <c r="AX335" s="3">
        <v>0</v>
      </c>
      <c r="AY335" s="3">
        <v>0</v>
      </c>
      <c r="AZ335" s="3">
        <v>0</v>
      </c>
      <c r="BA335" s="3">
        <v>0</v>
      </c>
      <c r="BB335" s="3">
        <v>0</v>
      </c>
      <c r="BC335" s="3">
        <v>0</v>
      </c>
      <c r="BD335" s="3">
        <v>0</v>
      </c>
      <c r="BE335" s="3">
        <v>0</v>
      </c>
      <c r="BF335" s="3">
        <v>0</v>
      </c>
      <c r="BG335" s="3">
        <v>0</v>
      </c>
      <c r="BH335" s="3">
        <v>1</v>
      </c>
      <c r="BI335" s="3">
        <v>0.5</v>
      </c>
      <c r="BJ335" s="3">
        <v>1.9</v>
      </c>
      <c r="BK335" s="3">
        <v>2</v>
      </c>
      <c r="BL335" s="3">
        <v>46.08</v>
      </c>
      <c r="BM335" s="3">
        <v>6.91</v>
      </c>
      <c r="BN335" s="3">
        <v>52.99</v>
      </c>
      <c r="BO335" s="3">
        <v>52.99</v>
      </c>
      <c r="BQ335" s="3" t="s">
        <v>453</v>
      </c>
      <c r="BR335" s="3" t="s">
        <v>84</v>
      </c>
      <c r="BS335" s="4">
        <v>44589</v>
      </c>
      <c r="BT335" s="5">
        <v>0.39513888888888887</v>
      </c>
      <c r="BU335" s="3" t="s">
        <v>1063</v>
      </c>
      <c r="BV335" s="3" t="s">
        <v>103</v>
      </c>
      <c r="BY335" s="3">
        <v>9524.32</v>
      </c>
      <c r="BZ335" s="3" t="s">
        <v>124</v>
      </c>
      <c r="CA335" s="3" t="s">
        <v>771</v>
      </c>
      <c r="CC335" s="3" t="s">
        <v>76</v>
      </c>
      <c r="CD335" s="3">
        <v>7441</v>
      </c>
      <c r="CE335" s="3" t="s">
        <v>609</v>
      </c>
      <c r="CI335" s="3">
        <v>1</v>
      </c>
      <c r="CJ335" s="3">
        <v>1</v>
      </c>
      <c r="CK335" s="3">
        <v>22</v>
      </c>
      <c r="CL335" s="3" t="s">
        <v>87</v>
      </c>
    </row>
    <row r="336" spans="1:90" x14ac:dyDescent="0.2">
      <c r="A336" s="3" t="s">
        <v>72</v>
      </c>
      <c r="B336" s="3" t="s">
        <v>73</v>
      </c>
      <c r="C336" s="3" t="s">
        <v>74</v>
      </c>
      <c r="E336" s="3" t="str">
        <f>"009941631354"</f>
        <v>009941631354</v>
      </c>
      <c r="F336" s="4">
        <v>44588</v>
      </c>
      <c r="G336" s="3">
        <v>202207</v>
      </c>
      <c r="H336" s="3" t="s">
        <v>365</v>
      </c>
      <c r="I336" s="3" t="s">
        <v>366</v>
      </c>
      <c r="J336" s="3" t="s">
        <v>144</v>
      </c>
      <c r="K336" s="3" t="s">
        <v>78</v>
      </c>
      <c r="L336" s="3" t="s">
        <v>138</v>
      </c>
      <c r="M336" s="3" t="s">
        <v>139</v>
      </c>
      <c r="N336" s="3" t="s">
        <v>1064</v>
      </c>
      <c r="O336" s="3" t="s">
        <v>112</v>
      </c>
      <c r="P336" s="3" t="str">
        <f>"                              "</f>
        <v xml:space="preserve">                              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0</v>
      </c>
      <c r="Z336" s="3">
        <v>0</v>
      </c>
      <c r="AA336" s="3">
        <v>0</v>
      </c>
      <c r="AB336" s="3">
        <v>0</v>
      </c>
      <c r="AC336" s="3">
        <v>0</v>
      </c>
      <c r="AD336" s="3">
        <v>0</v>
      </c>
      <c r="AE336" s="3">
        <v>0</v>
      </c>
      <c r="AF336" s="3">
        <v>0</v>
      </c>
      <c r="AG336" s="3">
        <v>0</v>
      </c>
      <c r="AH336" s="3">
        <v>0</v>
      </c>
      <c r="AI336" s="3">
        <v>0</v>
      </c>
      <c r="AJ336" s="3">
        <v>0</v>
      </c>
      <c r="AK336" s="3">
        <v>29.95</v>
      </c>
      <c r="AL336" s="3">
        <v>0</v>
      </c>
      <c r="AM336" s="3">
        <v>0</v>
      </c>
      <c r="AN336" s="3">
        <v>0</v>
      </c>
      <c r="AO336" s="3">
        <v>0</v>
      </c>
      <c r="AP336" s="3">
        <v>0</v>
      </c>
      <c r="AQ336" s="3">
        <v>0</v>
      </c>
      <c r="AR336" s="3">
        <v>0</v>
      </c>
      <c r="AS336" s="3">
        <v>0</v>
      </c>
      <c r="AT336" s="3">
        <v>0</v>
      </c>
      <c r="AU336" s="3">
        <v>0</v>
      </c>
      <c r="AV336" s="3">
        <v>0</v>
      </c>
      <c r="AW336" s="3">
        <v>0</v>
      </c>
      <c r="AX336" s="3">
        <v>0</v>
      </c>
      <c r="AY336" s="3">
        <v>0</v>
      </c>
      <c r="AZ336" s="3">
        <v>0</v>
      </c>
      <c r="BA336" s="3">
        <v>0</v>
      </c>
      <c r="BB336" s="3">
        <v>0</v>
      </c>
      <c r="BC336" s="3">
        <v>0</v>
      </c>
      <c r="BD336" s="3">
        <v>0</v>
      </c>
      <c r="BE336" s="3">
        <v>0</v>
      </c>
      <c r="BF336" s="3">
        <v>0</v>
      </c>
      <c r="BG336" s="3">
        <v>0</v>
      </c>
      <c r="BH336" s="3">
        <v>1</v>
      </c>
      <c r="BI336" s="3">
        <v>1</v>
      </c>
      <c r="BJ336" s="3">
        <v>1</v>
      </c>
      <c r="BK336" s="3">
        <v>1</v>
      </c>
      <c r="BL336" s="3">
        <v>114.31</v>
      </c>
      <c r="BM336" s="3">
        <v>17.149999999999999</v>
      </c>
      <c r="BN336" s="3">
        <v>131.46</v>
      </c>
      <c r="BO336" s="3">
        <v>131.46</v>
      </c>
      <c r="BQ336" s="3" t="s">
        <v>1065</v>
      </c>
      <c r="BR336" s="3" t="s">
        <v>449</v>
      </c>
      <c r="BS336" s="4">
        <v>44589</v>
      </c>
      <c r="BT336" s="5">
        <v>0.53749999999999998</v>
      </c>
      <c r="BU336" s="3" t="s">
        <v>1066</v>
      </c>
      <c r="BV336" s="3" t="s">
        <v>103</v>
      </c>
      <c r="BY336" s="3">
        <v>4752</v>
      </c>
      <c r="BZ336" s="3" t="s">
        <v>124</v>
      </c>
      <c r="CC336" s="3" t="s">
        <v>139</v>
      </c>
      <c r="CD336" s="3">
        <v>6506</v>
      </c>
      <c r="CE336" s="3" t="s">
        <v>86</v>
      </c>
      <c r="CF336" s="4">
        <v>44590</v>
      </c>
      <c r="CI336" s="3">
        <v>1</v>
      </c>
      <c r="CJ336" s="3">
        <v>1</v>
      </c>
      <c r="CK336" s="3">
        <v>23</v>
      </c>
      <c r="CL336" s="3" t="s">
        <v>87</v>
      </c>
    </row>
    <row r="337" spans="1:90" x14ac:dyDescent="0.2">
      <c r="A337" s="3" t="s">
        <v>72</v>
      </c>
      <c r="B337" s="3" t="s">
        <v>73</v>
      </c>
      <c r="C337" s="3" t="s">
        <v>74</v>
      </c>
      <c r="E337" s="3" t="str">
        <f>"009941631355"</f>
        <v>009941631355</v>
      </c>
      <c r="F337" s="4">
        <v>44588</v>
      </c>
      <c r="G337" s="3">
        <v>202207</v>
      </c>
      <c r="H337" s="3" t="s">
        <v>365</v>
      </c>
      <c r="I337" s="3" t="s">
        <v>366</v>
      </c>
      <c r="J337" s="3" t="s">
        <v>1067</v>
      </c>
      <c r="K337" s="3" t="s">
        <v>78</v>
      </c>
      <c r="L337" s="3" t="s">
        <v>629</v>
      </c>
      <c r="M337" s="3" t="s">
        <v>630</v>
      </c>
      <c r="N337" s="3" t="s">
        <v>144</v>
      </c>
      <c r="O337" s="3" t="s">
        <v>112</v>
      </c>
      <c r="P337" s="3" t="str">
        <f>"                              "</f>
        <v xml:space="preserve">                              </v>
      </c>
      <c r="Q337" s="3">
        <v>0</v>
      </c>
      <c r="R337" s="3">
        <v>0</v>
      </c>
      <c r="S337" s="3">
        <v>0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0</v>
      </c>
      <c r="Z337" s="3">
        <v>0</v>
      </c>
      <c r="AA337" s="3">
        <v>0</v>
      </c>
      <c r="AB337" s="3">
        <v>0</v>
      </c>
      <c r="AC337" s="3">
        <v>0</v>
      </c>
      <c r="AD337" s="3">
        <v>0</v>
      </c>
      <c r="AE337" s="3">
        <v>0</v>
      </c>
      <c r="AF337" s="3">
        <v>0</v>
      </c>
      <c r="AG337" s="3">
        <v>0</v>
      </c>
      <c r="AH337" s="3">
        <v>0</v>
      </c>
      <c r="AI337" s="3">
        <v>0</v>
      </c>
      <c r="AJ337" s="3">
        <v>0</v>
      </c>
      <c r="AK337" s="3">
        <v>61.81</v>
      </c>
      <c r="AL337" s="3">
        <v>0</v>
      </c>
      <c r="AM337" s="3">
        <v>0</v>
      </c>
      <c r="AN337" s="3">
        <v>0</v>
      </c>
      <c r="AO337" s="3">
        <v>0</v>
      </c>
      <c r="AP337" s="3">
        <v>0</v>
      </c>
      <c r="AQ337" s="3">
        <v>0</v>
      </c>
      <c r="AR337" s="3">
        <v>0</v>
      </c>
      <c r="AS337" s="3">
        <v>0</v>
      </c>
      <c r="AT337" s="3">
        <v>0</v>
      </c>
      <c r="AU337" s="3">
        <v>0</v>
      </c>
      <c r="AV337" s="3">
        <v>0</v>
      </c>
      <c r="AW337" s="3">
        <v>0</v>
      </c>
      <c r="AX337" s="3">
        <v>0</v>
      </c>
      <c r="AY337" s="3">
        <v>0</v>
      </c>
      <c r="AZ337" s="3">
        <v>0</v>
      </c>
      <c r="BA337" s="3">
        <v>0</v>
      </c>
      <c r="BB337" s="3">
        <v>0</v>
      </c>
      <c r="BC337" s="3">
        <v>0</v>
      </c>
      <c r="BD337" s="3">
        <v>0</v>
      </c>
      <c r="BE337" s="3">
        <v>0</v>
      </c>
      <c r="BF337" s="3">
        <v>0</v>
      </c>
      <c r="BG337" s="3">
        <v>0</v>
      </c>
      <c r="BH337" s="3">
        <v>1</v>
      </c>
      <c r="BI337" s="3">
        <v>3</v>
      </c>
      <c r="BJ337" s="3">
        <v>7.9</v>
      </c>
      <c r="BK337" s="3">
        <v>8</v>
      </c>
      <c r="BL337" s="3">
        <v>235.91</v>
      </c>
      <c r="BM337" s="3">
        <v>35.39</v>
      </c>
      <c r="BN337" s="3">
        <v>271.3</v>
      </c>
      <c r="BO337" s="3">
        <v>271.3</v>
      </c>
      <c r="BQ337" s="3" t="s">
        <v>652</v>
      </c>
      <c r="BR337" s="3" t="s">
        <v>1068</v>
      </c>
      <c r="BS337" s="3" t="s">
        <v>85</v>
      </c>
      <c r="BY337" s="3">
        <v>39480</v>
      </c>
      <c r="BZ337" s="3" t="s">
        <v>124</v>
      </c>
      <c r="CC337" s="3" t="s">
        <v>630</v>
      </c>
      <c r="CD337" s="3">
        <v>9301</v>
      </c>
      <c r="CE337" s="3" t="s">
        <v>86</v>
      </c>
      <c r="CI337" s="3">
        <v>1</v>
      </c>
      <c r="CJ337" s="3" t="s">
        <v>85</v>
      </c>
      <c r="CK337" s="3">
        <v>21</v>
      </c>
      <c r="CL337" s="3" t="s">
        <v>87</v>
      </c>
    </row>
    <row r="338" spans="1:90" x14ac:dyDescent="0.2">
      <c r="A338" s="3" t="s">
        <v>72</v>
      </c>
      <c r="B338" s="3" t="s">
        <v>73</v>
      </c>
      <c r="C338" s="3" t="s">
        <v>74</v>
      </c>
      <c r="E338" s="3" t="str">
        <f>"GAB2007941"</f>
        <v>GAB2007941</v>
      </c>
      <c r="F338" s="4">
        <v>44588</v>
      </c>
      <c r="G338" s="3">
        <v>202207</v>
      </c>
      <c r="H338" s="3" t="s">
        <v>75</v>
      </c>
      <c r="I338" s="3" t="s">
        <v>76</v>
      </c>
      <c r="J338" s="3" t="s">
        <v>77</v>
      </c>
      <c r="K338" s="3" t="s">
        <v>78</v>
      </c>
      <c r="L338" s="3" t="s">
        <v>521</v>
      </c>
      <c r="M338" s="3" t="s">
        <v>522</v>
      </c>
      <c r="N338" s="3" t="s">
        <v>523</v>
      </c>
      <c r="O338" s="3" t="s">
        <v>112</v>
      </c>
      <c r="P338" s="3" t="str">
        <f>"006735                        "</f>
        <v xml:space="preserve">006735                        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0</v>
      </c>
      <c r="Z338" s="3">
        <v>0</v>
      </c>
      <c r="AA338" s="3">
        <v>0</v>
      </c>
      <c r="AB338" s="3">
        <v>0</v>
      </c>
      <c r="AC338" s="3">
        <v>0</v>
      </c>
      <c r="AD338" s="3">
        <v>0</v>
      </c>
      <c r="AE338" s="3">
        <v>0</v>
      </c>
      <c r="AF338" s="3">
        <v>0</v>
      </c>
      <c r="AG338" s="3">
        <v>0</v>
      </c>
      <c r="AH338" s="3">
        <v>0</v>
      </c>
      <c r="AI338" s="3">
        <v>0</v>
      </c>
      <c r="AJ338" s="3">
        <v>0</v>
      </c>
      <c r="AK338" s="3">
        <v>19.32</v>
      </c>
      <c r="AL338" s="3">
        <v>0</v>
      </c>
      <c r="AM338" s="3">
        <v>0</v>
      </c>
      <c r="AN338" s="3">
        <v>0</v>
      </c>
      <c r="AO338" s="3">
        <v>0</v>
      </c>
      <c r="AP338" s="3">
        <v>0</v>
      </c>
      <c r="AQ338" s="3">
        <v>0</v>
      </c>
      <c r="AR338" s="3">
        <v>0</v>
      </c>
      <c r="AS338" s="3">
        <v>0</v>
      </c>
      <c r="AT338" s="3">
        <v>0</v>
      </c>
      <c r="AU338" s="3">
        <v>0</v>
      </c>
      <c r="AV338" s="3">
        <v>0</v>
      </c>
      <c r="AW338" s="3">
        <v>0</v>
      </c>
      <c r="AX338" s="3">
        <v>0</v>
      </c>
      <c r="AY338" s="3">
        <v>0</v>
      </c>
      <c r="AZ338" s="3">
        <v>0</v>
      </c>
      <c r="BA338" s="3">
        <v>0</v>
      </c>
      <c r="BB338" s="3">
        <v>0</v>
      </c>
      <c r="BC338" s="3">
        <v>0</v>
      </c>
      <c r="BD338" s="3">
        <v>0</v>
      </c>
      <c r="BE338" s="3">
        <v>0</v>
      </c>
      <c r="BF338" s="3">
        <v>0</v>
      </c>
      <c r="BG338" s="3">
        <v>0</v>
      </c>
      <c r="BH338" s="3">
        <v>1</v>
      </c>
      <c r="BI338" s="3">
        <v>0.2</v>
      </c>
      <c r="BJ338" s="3">
        <v>2.2000000000000002</v>
      </c>
      <c r="BK338" s="3">
        <v>2.5</v>
      </c>
      <c r="BL338" s="3">
        <v>73.739999999999995</v>
      </c>
      <c r="BM338" s="3">
        <v>11.06</v>
      </c>
      <c r="BN338" s="3">
        <v>84.8</v>
      </c>
      <c r="BO338" s="3">
        <v>84.8</v>
      </c>
      <c r="BQ338" s="3" t="s">
        <v>524</v>
      </c>
      <c r="BR338" s="3" t="s">
        <v>84</v>
      </c>
      <c r="BS338" s="4">
        <v>44589</v>
      </c>
      <c r="BT338" s="5">
        <v>0.42638888888888887</v>
      </c>
      <c r="BU338" s="3" t="s">
        <v>1069</v>
      </c>
      <c r="BV338" s="3" t="s">
        <v>103</v>
      </c>
      <c r="BY338" s="3">
        <v>11186.76</v>
      </c>
      <c r="BZ338" s="3" t="s">
        <v>124</v>
      </c>
      <c r="CA338" s="3" t="s">
        <v>1070</v>
      </c>
      <c r="CC338" s="3" t="s">
        <v>522</v>
      </c>
      <c r="CD338" s="3">
        <v>1416</v>
      </c>
      <c r="CE338" s="3" t="s">
        <v>128</v>
      </c>
      <c r="CF338" s="4">
        <v>44590</v>
      </c>
      <c r="CI338" s="3">
        <v>1</v>
      </c>
      <c r="CJ338" s="3">
        <v>1</v>
      </c>
      <c r="CK338" s="3">
        <v>21</v>
      </c>
      <c r="CL338" s="3" t="s">
        <v>87</v>
      </c>
    </row>
    <row r="339" spans="1:90" x14ac:dyDescent="0.2">
      <c r="A339" s="3" t="s">
        <v>72</v>
      </c>
      <c r="B339" s="3" t="s">
        <v>73</v>
      </c>
      <c r="C339" s="3" t="s">
        <v>74</v>
      </c>
      <c r="E339" s="3" t="str">
        <f>"GAB2007956"</f>
        <v>GAB2007956</v>
      </c>
      <c r="F339" s="4">
        <v>44588</v>
      </c>
      <c r="G339" s="3">
        <v>202207</v>
      </c>
      <c r="H339" s="3" t="s">
        <v>75</v>
      </c>
      <c r="I339" s="3" t="s">
        <v>76</v>
      </c>
      <c r="J339" s="3" t="s">
        <v>77</v>
      </c>
      <c r="K339" s="3" t="s">
        <v>78</v>
      </c>
      <c r="L339" s="3" t="s">
        <v>92</v>
      </c>
      <c r="M339" s="3" t="s">
        <v>93</v>
      </c>
      <c r="N339" s="3" t="s">
        <v>144</v>
      </c>
      <c r="O339" s="3" t="s">
        <v>112</v>
      </c>
      <c r="P339" s="3" t="str">
        <f>"CT071598                      "</f>
        <v xml:space="preserve">CT071598                      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0</v>
      </c>
      <c r="Z339" s="3">
        <v>0</v>
      </c>
      <c r="AA339" s="3">
        <v>0</v>
      </c>
      <c r="AB339" s="3">
        <v>0</v>
      </c>
      <c r="AC339" s="3">
        <v>0</v>
      </c>
      <c r="AD339" s="3">
        <v>0</v>
      </c>
      <c r="AE339" s="3">
        <v>0</v>
      </c>
      <c r="AF339" s="3">
        <v>0</v>
      </c>
      <c r="AG339" s="3">
        <v>0</v>
      </c>
      <c r="AH339" s="3">
        <v>0</v>
      </c>
      <c r="AI339" s="3">
        <v>0</v>
      </c>
      <c r="AJ339" s="3">
        <v>0</v>
      </c>
      <c r="AK339" s="3">
        <v>19.32</v>
      </c>
      <c r="AL339" s="3">
        <v>0</v>
      </c>
      <c r="AM339" s="3">
        <v>0</v>
      </c>
      <c r="AN339" s="3">
        <v>0</v>
      </c>
      <c r="AO339" s="3">
        <v>0</v>
      </c>
      <c r="AP339" s="3">
        <v>0</v>
      </c>
      <c r="AQ339" s="3">
        <v>0</v>
      </c>
      <c r="AR339" s="3">
        <v>0</v>
      </c>
      <c r="AS339" s="3">
        <v>0</v>
      </c>
      <c r="AT339" s="3">
        <v>0</v>
      </c>
      <c r="AU339" s="3">
        <v>0</v>
      </c>
      <c r="AV339" s="3">
        <v>0</v>
      </c>
      <c r="AW339" s="3">
        <v>0</v>
      </c>
      <c r="AX339" s="3">
        <v>0</v>
      </c>
      <c r="AY339" s="3">
        <v>0</v>
      </c>
      <c r="AZ339" s="3">
        <v>0</v>
      </c>
      <c r="BA339" s="3">
        <v>0</v>
      </c>
      <c r="BB339" s="3">
        <v>0</v>
      </c>
      <c r="BC339" s="3">
        <v>0</v>
      </c>
      <c r="BD339" s="3">
        <v>0</v>
      </c>
      <c r="BE339" s="3">
        <v>0</v>
      </c>
      <c r="BF339" s="3">
        <v>0</v>
      </c>
      <c r="BG339" s="3">
        <v>0</v>
      </c>
      <c r="BH339" s="3">
        <v>1</v>
      </c>
      <c r="BI339" s="3">
        <v>0.3</v>
      </c>
      <c r="BJ339" s="3">
        <v>2.5</v>
      </c>
      <c r="BK339" s="3">
        <v>2.5</v>
      </c>
      <c r="BL339" s="3">
        <v>73.739999999999995</v>
      </c>
      <c r="BM339" s="3">
        <v>11.06</v>
      </c>
      <c r="BN339" s="3">
        <v>84.8</v>
      </c>
      <c r="BO339" s="3">
        <v>84.8</v>
      </c>
      <c r="BQ339" s="3" t="s">
        <v>528</v>
      </c>
      <c r="BR339" s="3" t="s">
        <v>84</v>
      </c>
      <c r="BS339" s="4">
        <v>44589</v>
      </c>
      <c r="BT339" s="5">
        <v>0.41319444444444442</v>
      </c>
      <c r="BU339" s="3" t="s">
        <v>1071</v>
      </c>
      <c r="BV339" s="3" t="s">
        <v>103</v>
      </c>
      <c r="BY339" s="3">
        <v>12360.32</v>
      </c>
      <c r="BZ339" s="3" t="s">
        <v>124</v>
      </c>
      <c r="CA339" s="3" t="s">
        <v>451</v>
      </c>
      <c r="CC339" s="3" t="s">
        <v>93</v>
      </c>
      <c r="CD339" s="3">
        <v>157</v>
      </c>
      <c r="CE339" s="3" t="s">
        <v>193</v>
      </c>
      <c r="CF339" s="4">
        <v>44589</v>
      </c>
      <c r="CI339" s="3">
        <v>1</v>
      </c>
      <c r="CJ339" s="3">
        <v>1</v>
      </c>
      <c r="CK339" s="3">
        <v>21</v>
      </c>
      <c r="CL339" s="3" t="s">
        <v>87</v>
      </c>
    </row>
    <row r="340" spans="1:90" x14ac:dyDescent="0.2">
      <c r="A340" s="3" t="s">
        <v>72</v>
      </c>
      <c r="B340" s="3" t="s">
        <v>73</v>
      </c>
      <c r="C340" s="3" t="s">
        <v>74</v>
      </c>
      <c r="E340" s="3" t="str">
        <f>"GAB2007955"</f>
        <v>GAB2007955</v>
      </c>
      <c r="F340" s="4">
        <v>44588</v>
      </c>
      <c r="G340" s="3">
        <v>202207</v>
      </c>
      <c r="H340" s="3" t="s">
        <v>75</v>
      </c>
      <c r="I340" s="3" t="s">
        <v>76</v>
      </c>
      <c r="J340" s="3" t="s">
        <v>77</v>
      </c>
      <c r="K340" s="3" t="s">
        <v>78</v>
      </c>
      <c r="L340" s="3" t="s">
        <v>172</v>
      </c>
      <c r="M340" s="3" t="s">
        <v>173</v>
      </c>
      <c r="N340" s="3" t="s">
        <v>613</v>
      </c>
      <c r="O340" s="3" t="s">
        <v>82</v>
      </c>
      <c r="P340" s="3" t="str">
        <f>"CT071606                      "</f>
        <v xml:space="preserve">CT071606                      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0</v>
      </c>
      <c r="Z340" s="3">
        <v>0</v>
      </c>
      <c r="AA340" s="3">
        <v>0</v>
      </c>
      <c r="AB340" s="3">
        <v>0</v>
      </c>
      <c r="AC340" s="3">
        <v>0</v>
      </c>
      <c r="AD340" s="3">
        <v>0</v>
      </c>
      <c r="AE340" s="3">
        <v>0</v>
      </c>
      <c r="AF340" s="3">
        <v>0</v>
      </c>
      <c r="AG340" s="3">
        <v>0</v>
      </c>
      <c r="AH340" s="3">
        <v>0</v>
      </c>
      <c r="AI340" s="3">
        <v>0</v>
      </c>
      <c r="AJ340" s="3">
        <v>0</v>
      </c>
      <c r="AK340" s="3">
        <v>42.16</v>
      </c>
      <c r="AL340" s="3">
        <v>0</v>
      </c>
      <c r="AM340" s="3">
        <v>0</v>
      </c>
      <c r="AN340" s="3">
        <v>0</v>
      </c>
      <c r="AO340" s="3">
        <v>0</v>
      </c>
      <c r="AP340" s="3">
        <v>0</v>
      </c>
      <c r="AQ340" s="3">
        <v>0</v>
      </c>
      <c r="AR340" s="3">
        <v>0</v>
      </c>
      <c r="AS340" s="3">
        <v>0</v>
      </c>
      <c r="AT340" s="3">
        <v>0</v>
      </c>
      <c r="AU340" s="3">
        <v>0</v>
      </c>
      <c r="AV340" s="3">
        <v>0</v>
      </c>
      <c r="AW340" s="3">
        <v>0</v>
      </c>
      <c r="AX340" s="3">
        <v>0</v>
      </c>
      <c r="AY340" s="3">
        <v>0</v>
      </c>
      <c r="AZ340" s="3">
        <v>0</v>
      </c>
      <c r="BA340" s="3">
        <v>0</v>
      </c>
      <c r="BB340" s="3">
        <v>0</v>
      </c>
      <c r="BC340" s="3">
        <v>0</v>
      </c>
      <c r="BD340" s="3">
        <v>0</v>
      </c>
      <c r="BE340" s="3">
        <v>0</v>
      </c>
      <c r="BF340" s="3">
        <v>0</v>
      </c>
      <c r="BG340" s="3">
        <v>0</v>
      </c>
      <c r="BH340" s="3">
        <v>1</v>
      </c>
      <c r="BI340" s="3">
        <v>0.3</v>
      </c>
      <c r="BJ340" s="3">
        <v>3.4</v>
      </c>
      <c r="BK340" s="3">
        <v>4</v>
      </c>
      <c r="BL340" s="3">
        <v>166.16</v>
      </c>
      <c r="BM340" s="3">
        <v>24.92</v>
      </c>
      <c r="BN340" s="3">
        <v>191.08</v>
      </c>
      <c r="BO340" s="3">
        <v>191.08</v>
      </c>
      <c r="BQ340" s="3" t="s">
        <v>614</v>
      </c>
      <c r="BR340" s="3" t="s">
        <v>84</v>
      </c>
      <c r="BS340" s="3" t="s">
        <v>85</v>
      </c>
      <c r="BY340" s="3">
        <v>16789.5</v>
      </c>
      <c r="CC340" s="3" t="s">
        <v>173</v>
      </c>
      <c r="CD340" s="3">
        <v>1039</v>
      </c>
      <c r="CE340" s="3" t="s">
        <v>86</v>
      </c>
      <c r="CI340" s="3">
        <v>2</v>
      </c>
      <c r="CJ340" s="3" t="s">
        <v>85</v>
      </c>
      <c r="CK340" s="3">
        <v>43</v>
      </c>
      <c r="CL340" s="3" t="s">
        <v>87</v>
      </c>
    </row>
    <row r="341" spans="1:90" x14ac:dyDescent="0.2">
      <c r="A341" s="3" t="s">
        <v>72</v>
      </c>
      <c r="B341" s="3" t="s">
        <v>73</v>
      </c>
      <c r="C341" s="3" t="s">
        <v>74</v>
      </c>
      <c r="E341" s="3" t="str">
        <f>"009940857715"</f>
        <v>009940857715</v>
      </c>
      <c r="F341" s="4">
        <v>44574</v>
      </c>
      <c r="G341" s="3">
        <v>202207</v>
      </c>
      <c r="H341" s="3" t="s">
        <v>92</v>
      </c>
      <c r="I341" s="3" t="s">
        <v>93</v>
      </c>
      <c r="J341" s="3" t="s">
        <v>143</v>
      </c>
      <c r="K341" s="3" t="s">
        <v>78</v>
      </c>
      <c r="L341" s="3" t="s">
        <v>75</v>
      </c>
      <c r="M341" s="3" t="s">
        <v>76</v>
      </c>
      <c r="N341" s="3" t="s">
        <v>144</v>
      </c>
      <c r="O341" s="3" t="s">
        <v>112</v>
      </c>
      <c r="P341" s="3" t="str">
        <f>"NO REF                        "</f>
        <v xml:space="preserve">NO REF                        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0</v>
      </c>
      <c r="Z341" s="3">
        <v>0</v>
      </c>
      <c r="AA341" s="3">
        <v>0</v>
      </c>
      <c r="AB341" s="3">
        <v>0</v>
      </c>
      <c r="AC341" s="3">
        <v>0</v>
      </c>
      <c r="AD341" s="3">
        <v>0</v>
      </c>
      <c r="AE341" s="3">
        <v>0</v>
      </c>
      <c r="AF341" s="3">
        <v>0</v>
      </c>
      <c r="AG341" s="3">
        <v>0</v>
      </c>
      <c r="AH341" s="3">
        <v>0</v>
      </c>
      <c r="AI341" s="3">
        <v>0</v>
      </c>
      <c r="AJ341" s="3">
        <v>0</v>
      </c>
      <c r="AK341" s="3">
        <v>54.08</v>
      </c>
      <c r="AL341" s="3">
        <v>0</v>
      </c>
      <c r="AM341" s="3">
        <v>0</v>
      </c>
      <c r="AN341" s="3">
        <v>0</v>
      </c>
      <c r="AO341" s="3">
        <v>0</v>
      </c>
      <c r="AP341" s="3">
        <v>0</v>
      </c>
      <c r="AQ341" s="3">
        <v>0</v>
      </c>
      <c r="AR341" s="3">
        <v>0</v>
      </c>
      <c r="AS341" s="3">
        <v>0</v>
      </c>
      <c r="AT341" s="3">
        <v>0</v>
      </c>
      <c r="AU341" s="3">
        <v>0</v>
      </c>
      <c r="AV341" s="3">
        <v>0</v>
      </c>
      <c r="AW341" s="3">
        <v>0</v>
      </c>
      <c r="AX341" s="3">
        <v>0</v>
      </c>
      <c r="AY341" s="3">
        <v>0</v>
      </c>
      <c r="AZ341" s="3">
        <v>0</v>
      </c>
      <c r="BA341" s="3">
        <v>0</v>
      </c>
      <c r="BB341" s="3">
        <v>0</v>
      </c>
      <c r="BC341" s="3">
        <v>0</v>
      </c>
      <c r="BD341" s="3">
        <v>0</v>
      </c>
      <c r="BE341" s="3">
        <v>0</v>
      </c>
      <c r="BF341" s="3">
        <v>0</v>
      </c>
      <c r="BG341" s="3">
        <v>0</v>
      </c>
      <c r="BH341" s="3">
        <v>2</v>
      </c>
      <c r="BI341" s="3">
        <v>4.3</v>
      </c>
      <c r="BJ341" s="3">
        <v>7</v>
      </c>
      <c r="BK341" s="3">
        <v>7</v>
      </c>
      <c r="BL341" s="3">
        <v>206.42</v>
      </c>
      <c r="BM341" s="3">
        <v>30.96</v>
      </c>
      <c r="BN341" s="3">
        <v>237.38</v>
      </c>
      <c r="BO341" s="3">
        <v>237.38</v>
      </c>
      <c r="BQ341" s="3" t="s">
        <v>145</v>
      </c>
      <c r="BR341" s="3" t="s">
        <v>157</v>
      </c>
      <c r="BS341" s="4">
        <v>44575</v>
      </c>
      <c r="BT341" s="5">
        <v>0.41666666666666669</v>
      </c>
      <c r="BU341" s="3" t="s">
        <v>447</v>
      </c>
      <c r="BV341" s="3" t="s">
        <v>103</v>
      </c>
      <c r="BY341" s="3">
        <v>34874</v>
      </c>
      <c r="BZ341" s="3" t="s">
        <v>124</v>
      </c>
      <c r="CA341" s="3" t="s">
        <v>159</v>
      </c>
      <c r="CC341" s="3" t="s">
        <v>76</v>
      </c>
      <c r="CD341" s="3">
        <v>7460</v>
      </c>
      <c r="CE341" s="3" t="s">
        <v>86</v>
      </c>
      <c r="CF341" s="4">
        <v>44578</v>
      </c>
      <c r="CI341" s="3">
        <v>1</v>
      </c>
      <c r="CJ341" s="3">
        <v>1</v>
      </c>
      <c r="CK341" s="3">
        <v>21</v>
      </c>
      <c r="CL341" s="3" t="s">
        <v>87</v>
      </c>
    </row>
    <row r="342" spans="1:90" x14ac:dyDescent="0.2">
      <c r="A342" s="3" t="s">
        <v>72</v>
      </c>
      <c r="B342" s="3" t="s">
        <v>73</v>
      </c>
      <c r="C342" s="3" t="s">
        <v>74</v>
      </c>
      <c r="E342" s="3" t="str">
        <f>"009940857714"</f>
        <v>009940857714</v>
      </c>
      <c r="F342" s="4">
        <v>44574</v>
      </c>
      <c r="G342" s="3">
        <v>202207</v>
      </c>
      <c r="H342" s="3" t="s">
        <v>92</v>
      </c>
      <c r="I342" s="3" t="s">
        <v>93</v>
      </c>
      <c r="J342" s="3" t="s">
        <v>143</v>
      </c>
      <c r="K342" s="3" t="s">
        <v>78</v>
      </c>
      <c r="L342" s="3" t="s">
        <v>629</v>
      </c>
      <c r="M342" s="3" t="s">
        <v>630</v>
      </c>
      <c r="N342" s="3" t="s">
        <v>1072</v>
      </c>
      <c r="O342" s="3" t="s">
        <v>112</v>
      </c>
      <c r="P342" s="3" t="str">
        <f>"NA                            "</f>
        <v xml:space="preserve">NA                            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0</v>
      </c>
      <c r="Z342" s="3">
        <v>0</v>
      </c>
      <c r="AA342" s="3">
        <v>0</v>
      </c>
      <c r="AB342" s="3">
        <v>0</v>
      </c>
      <c r="AC342" s="3">
        <v>0</v>
      </c>
      <c r="AD342" s="3">
        <v>0</v>
      </c>
      <c r="AE342" s="3">
        <v>0</v>
      </c>
      <c r="AF342" s="3">
        <v>0</v>
      </c>
      <c r="AG342" s="3">
        <v>0</v>
      </c>
      <c r="AH342" s="3">
        <v>0</v>
      </c>
      <c r="AI342" s="3">
        <v>0</v>
      </c>
      <c r="AJ342" s="3">
        <v>0</v>
      </c>
      <c r="AK342" s="3">
        <v>15.46</v>
      </c>
      <c r="AL342" s="3">
        <v>0</v>
      </c>
      <c r="AM342" s="3">
        <v>0</v>
      </c>
      <c r="AN342" s="3">
        <v>0</v>
      </c>
      <c r="AO342" s="3">
        <v>0</v>
      </c>
      <c r="AP342" s="3">
        <v>0</v>
      </c>
      <c r="AQ342" s="3">
        <v>0</v>
      </c>
      <c r="AR342" s="3">
        <v>0</v>
      </c>
      <c r="AS342" s="3">
        <v>0</v>
      </c>
      <c r="AT342" s="3">
        <v>0</v>
      </c>
      <c r="AU342" s="3">
        <v>0</v>
      </c>
      <c r="AV342" s="3">
        <v>0</v>
      </c>
      <c r="AW342" s="3">
        <v>0</v>
      </c>
      <c r="AX342" s="3">
        <v>0</v>
      </c>
      <c r="AY342" s="3">
        <v>0</v>
      </c>
      <c r="AZ342" s="3">
        <v>0</v>
      </c>
      <c r="BA342" s="3">
        <v>0</v>
      </c>
      <c r="BB342" s="3">
        <v>0</v>
      </c>
      <c r="BC342" s="3">
        <v>0</v>
      </c>
      <c r="BD342" s="3">
        <v>0</v>
      </c>
      <c r="BE342" s="3">
        <v>0</v>
      </c>
      <c r="BF342" s="3">
        <v>0</v>
      </c>
      <c r="BG342" s="3">
        <v>0</v>
      </c>
      <c r="BH342" s="3">
        <v>1</v>
      </c>
      <c r="BI342" s="3">
        <v>1</v>
      </c>
      <c r="BJ342" s="3">
        <v>0.2</v>
      </c>
      <c r="BK342" s="3">
        <v>1</v>
      </c>
      <c r="BL342" s="3">
        <v>59</v>
      </c>
      <c r="BM342" s="3">
        <v>8.85</v>
      </c>
      <c r="BN342" s="3">
        <v>67.849999999999994</v>
      </c>
      <c r="BO342" s="3">
        <v>67.849999999999994</v>
      </c>
      <c r="BP342" s="3" t="s">
        <v>1073</v>
      </c>
      <c r="BQ342" s="3" t="s">
        <v>1074</v>
      </c>
      <c r="BR342" s="3" t="s">
        <v>1075</v>
      </c>
      <c r="BS342" s="4">
        <v>44578</v>
      </c>
      <c r="BT342" s="5">
        <v>0.46736111111111112</v>
      </c>
      <c r="BU342" s="3" t="s">
        <v>97</v>
      </c>
      <c r="BV342" s="3" t="s">
        <v>87</v>
      </c>
      <c r="BW342" s="3" t="s">
        <v>739</v>
      </c>
      <c r="BX342" s="3" t="s">
        <v>1076</v>
      </c>
      <c r="BY342" s="3">
        <v>1200</v>
      </c>
      <c r="BZ342" s="3" t="s">
        <v>124</v>
      </c>
      <c r="CA342" s="3" t="s">
        <v>1077</v>
      </c>
      <c r="CC342" s="3" t="s">
        <v>630</v>
      </c>
      <c r="CD342" s="3">
        <v>9300</v>
      </c>
      <c r="CE342" s="3" t="s">
        <v>86</v>
      </c>
      <c r="CF342" s="4">
        <v>44578</v>
      </c>
      <c r="CI342" s="3">
        <v>1</v>
      </c>
      <c r="CJ342" s="3">
        <v>2</v>
      </c>
      <c r="CK342" s="3">
        <v>21</v>
      </c>
      <c r="CL342" s="3" t="s">
        <v>87</v>
      </c>
    </row>
    <row r="343" spans="1:90" x14ac:dyDescent="0.2">
      <c r="A343" s="3" t="s">
        <v>72</v>
      </c>
      <c r="B343" s="3" t="s">
        <v>73</v>
      </c>
      <c r="C343" s="3" t="s">
        <v>74</v>
      </c>
      <c r="E343" s="3" t="str">
        <f>"GAB2007957"</f>
        <v>GAB2007957</v>
      </c>
      <c r="F343" s="4">
        <v>44588</v>
      </c>
      <c r="G343" s="3">
        <v>202207</v>
      </c>
      <c r="H343" s="3" t="s">
        <v>75</v>
      </c>
      <c r="I343" s="3" t="s">
        <v>76</v>
      </c>
      <c r="J343" s="3" t="s">
        <v>77</v>
      </c>
      <c r="K343" s="3" t="s">
        <v>78</v>
      </c>
      <c r="L343" s="3" t="s">
        <v>92</v>
      </c>
      <c r="M343" s="3" t="s">
        <v>93</v>
      </c>
      <c r="N343" s="3" t="s">
        <v>96</v>
      </c>
      <c r="O343" s="3" t="s">
        <v>82</v>
      </c>
      <c r="P343" s="3" t="str">
        <f>"CT071596                      "</f>
        <v xml:space="preserve">CT071596                      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0</v>
      </c>
      <c r="Z343" s="3">
        <v>0</v>
      </c>
      <c r="AA343" s="3">
        <v>0</v>
      </c>
      <c r="AB343" s="3">
        <v>0</v>
      </c>
      <c r="AC343" s="3">
        <v>0</v>
      </c>
      <c r="AD343" s="3">
        <v>0</v>
      </c>
      <c r="AE343" s="3">
        <v>0</v>
      </c>
      <c r="AF343" s="3">
        <v>0</v>
      </c>
      <c r="AG343" s="3">
        <v>0</v>
      </c>
      <c r="AH343" s="3">
        <v>0</v>
      </c>
      <c r="AI343" s="3">
        <v>0</v>
      </c>
      <c r="AJ343" s="3">
        <v>0</v>
      </c>
      <c r="AK343" s="3">
        <v>29.89</v>
      </c>
      <c r="AL343" s="3">
        <v>0</v>
      </c>
      <c r="AM343" s="3">
        <v>0</v>
      </c>
      <c r="AN343" s="3">
        <v>0</v>
      </c>
      <c r="AO343" s="3">
        <v>0</v>
      </c>
      <c r="AP343" s="3">
        <v>0</v>
      </c>
      <c r="AQ343" s="3">
        <v>0</v>
      </c>
      <c r="AR343" s="3">
        <v>0</v>
      </c>
      <c r="AS343" s="3">
        <v>0</v>
      </c>
      <c r="AT343" s="3">
        <v>0</v>
      </c>
      <c r="AU343" s="3">
        <v>0</v>
      </c>
      <c r="AV343" s="3">
        <v>0</v>
      </c>
      <c r="AW343" s="3">
        <v>0</v>
      </c>
      <c r="AX343" s="3">
        <v>0</v>
      </c>
      <c r="AY343" s="3">
        <v>0</v>
      </c>
      <c r="AZ343" s="3">
        <v>0</v>
      </c>
      <c r="BA343" s="3">
        <v>0</v>
      </c>
      <c r="BB343" s="3">
        <v>0</v>
      </c>
      <c r="BC343" s="3">
        <v>0</v>
      </c>
      <c r="BD343" s="3">
        <v>0</v>
      </c>
      <c r="BE343" s="3">
        <v>0</v>
      </c>
      <c r="BF343" s="3">
        <v>0</v>
      </c>
      <c r="BG343" s="3">
        <v>0</v>
      </c>
      <c r="BH343" s="3">
        <v>1</v>
      </c>
      <c r="BI343" s="3">
        <v>2.5</v>
      </c>
      <c r="BJ343" s="3">
        <v>6.3</v>
      </c>
      <c r="BK343" s="3">
        <v>7</v>
      </c>
      <c r="BL343" s="3">
        <v>119.34</v>
      </c>
      <c r="BM343" s="3">
        <v>17.899999999999999</v>
      </c>
      <c r="BN343" s="3">
        <v>137.24</v>
      </c>
      <c r="BO343" s="3">
        <v>137.24</v>
      </c>
      <c r="BQ343" s="3" t="s">
        <v>97</v>
      </c>
      <c r="BR343" s="3" t="s">
        <v>84</v>
      </c>
      <c r="BS343" s="3" t="s">
        <v>85</v>
      </c>
      <c r="BY343" s="3">
        <v>31557</v>
      </c>
      <c r="CC343" s="3" t="s">
        <v>93</v>
      </c>
      <c r="CD343" s="3">
        <v>157</v>
      </c>
      <c r="CE343" s="3" t="s">
        <v>86</v>
      </c>
      <c r="CI343" s="3">
        <v>2</v>
      </c>
      <c r="CJ343" s="3" t="s">
        <v>85</v>
      </c>
      <c r="CK343" s="3">
        <v>41</v>
      </c>
      <c r="CL343" s="3" t="s">
        <v>87</v>
      </c>
    </row>
    <row r="344" spans="1:90" x14ac:dyDescent="0.2">
      <c r="A344" s="3" t="s">
        <v>72</v>
      </c>
      <c r="B344" s="3" t="s">
        <v>73</v>
      </c>
      <c r="C344" s="3" t="s">
        <v>74</v>
      </c>
      <c r="E344" s="3" t="str">
        <f>"GAB2007946"</f>
        <v>GAB2007946</v>
      </c>
      <c r="F344" s="4">
        <v>44588</v>
      </c>
      <c r="G344" s="3">
        <v>202207</v>
      </c>
      <c r="H344" s="3" t="s">
        <v>75</v>
      </c>
      <c r="I344" s="3" t="s">
        <v>76</v>
      </c>
      <c r="J344" s="3" t="s">
        <v>77</v>
      </c>
      <c r="K344" s="3" t="s">
        <v>78</v>
      </c>
      <c r="L344" s="3" t="s">
        <v>194</v>
      </c>
      <c r="M344" s="3" t="s">
        <v>195</v>
      </c>
      <c r="N344" s="3" t="s">
        <v>1078</v>
      </c>
      <c r="O344" s="3" t="s">
        <v>82</v>
      </c>
      <c r="P344" s="3" t="str">
        <f>"CT071474                      "</f>
        <v xml:space="preserve">CT071474                      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  <c r="AA344" s="3">
        <v>0</v>
      </c>
      <c r="AB344" s="3">
        <v>0</v>
      </c>
      <c r="AC344" s="3">
        <v>0</v>
      </c>
      <c r="AD344" s="3">
        <v>0</v>
      </c>
      <c r="AE344" s="3">
        <v>0</v>
      </c>
      <c r="AF344" s="3">
        <v>0</v>
      </c>
      <c r="AG344" s="3">
        <v>0</v>
      </c>
      <c r="AH344" s="3">
        <v>0</v>
      </c>
      <c r="AI344" s="3">
        <v>0</v>
      </c>
      <c r="AJ344" s="3">
        <v>0</v>
      </c>
      <c r="AK344" s="3">
        <v>29.89</v>
      </c>
      <c r="AL344" s="3">
        <v>0</v>
      </c>
      <c r="AM344" s="3">
        <v>0</v>
      </c>
      <c r="AN344" s="3">
        <v>0</v>
      </c>
      <c r="AO344" s="3">
        <v>0</v>
      </c>
      <c r="AP344" s="3">
        <v>0</v>
      </c>
      <c r="AQ344" s="3">
        <v>0</v>
      </c>
      <c r="AR344" s="3">
        <v>0</v>
      </c>
      <c r="AS344" s="3">
        <v>0</v>
      </c>
      <c r="AT344" s="3">
        <v>0</v>
      </c>
      <c r="AU344" s="3">
        <v>0</v>
      </c>
      <c r="AV344" s="3">
        <v>0</v>
      </c>
      <c r="AW344" s="3">
        <v>0</v>
      </c>
      <c r="AX344" s="3">
        <v>0</v>
      </c>
      <c r="AY344" s="3">
        <v>0</v>
      </c>
      <c r="AZ344" s="3">
        <v>0</v>
      </c>
      <c r="BA344" s="3">
        <v>0</v>
      </c>
      <c r="BB344" s="3">
        <v>0</v>
      </c>
      <c r="BC344" s="3">
        <v>0</v>
      </c>
      <c r="BD344" s="3">
        <v>0</v>
      </c>
      <c r="BE344" s="3">
        <v>0</v>
      </c>
      <c r="BF344" s="3">
        <v>0</v>
      </c>
      <c r="BG344" s="3">
        <v>0</v>
      </c>
      <c r="BH344" s="3">
        <v>1</v>
      </c>
      <c r="BI344" s="3">
        <v>2.7</v>
      </c>
      <c r="BJ344" s="3">
        <v>6.9</v>
      </c>
      <c r="BK344" s="3">
        <v>7</v>
      </c>
      <c r="BL344" s="3">
        <v>119.34</v>
      </c>
      <c r="BM344" s="3">
        <v>17.899999999999999</v>
      </c>
      <c r="BN344" s="3">
        <v>137.24</v>
      </c>
      <c r="BO344" s="3">
        <v>137.24</v>
      </c>
      <c r="BQ344" s="3" t="s">
        <v>1079</v>
      </c>
      <c r="BR344" s="3" t="s">
        <v>84</v>
      </c>
      <c r="BS344" s="3" t="s">
        <v>85</v>
      </c>
      <c r="BY344" s="3">
        <v>34381.050000000003</v>
      </c>
      <c r="CC344" s="3" t="s">
        <v>195</v>
      </c>
      <c r="CD344" s="3">
        <v>2</v>
      </c>
      <c r="CE344" s="3" t="s">
        <v>86</v>
      </c>
      <c r="CI344" s="3">
        <v>2</v>
      </c>
      <c r="CJ344" s="3" t="s">
        <v>85</v>
      </c>
      <c r="CK344" s="3">
        <v>41</v>
      </c>
      <c r="CL344" s="3" t="s">
        <v>87</v>
      </c>
    </row>
    <row r="345" spans="1:90" x14ac:dyDescent="0.2">
      <c r="A345" s="3" t="s">
        <v>72</v>
      </c>
      <c r="B345" s="3" t="s">
        <v>73</v>
      </c>
      <c r="C345" s="3" t="s">
        <v>74</v>
      </c>
      <c r="E345" s="3" t="str">
        <f>"GAB2007945"</f>
        <v>GAB2007945</v>
      </c>
      <c r="F345" s="4">
        <v>44588</v>
      </c>
      <c r="G345" s="3">
        <v>202207</v>
      </c>
      <c r="H345" s="3" t="s">
        <v>75</v>
      </c>
      <c r="I345" s="3" t="s">
        <v>76</v>
      </c>
      <c r="J345" s="3" t="s">
        <v>77</v>
      </c>
      <c r="K345" s="3" t="s">
        <v>78</v>
      </c>
      <c r="L345" s="3" t="s">
        <v>194</v>
      </c>
      <c r="M345" s="3" t="s">
        <v>195</v>
      </c>
      <c r="N345" s="3" t="s">
        <v>1080</v>
      </c>
      <c r="O345" s="3" t="s">
        <v>82</v>
      </c>
      <c r="P345" s="3" t="str">
        <f>"CT071140                      "</f>
        <v xml:space="preserve">CT071140                      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  <c r="AA345" s="3">
        <v>0</v>
      </c>
      <c r="AB345" s="3">
        <v>0</v>
      </c>
      <c r="AC345" s="3">
        <v>0</v>
      </c>
      <c r="AD345" s="3">
        <v>0</v>
      </c>
      <c r="AE345" s="3">
        <v>0</v>
      </c>
      <c r="AF345" s="3">
        <v>0</v>
      </c>
      <c r="AG345" s="3">
        <v>0</v>
      </c>
      <c r="AH345" s="3">
        <v>0</v>
      </c>
      <c r="AI345" s="3">
        <v>0</v>
      </c>
      <c r="AJ345" s="3">
        <v>0</v>
      </c>
      <c r="AK345" s="3">
        <v>129.66999999999999</v>
      </c>
      <c r="AL345" s="3">
        <v>0</v>
      </c>
      <c r="AM345" s="3">
        <v>0</v>
      </c>
      <c r="AN345" s="3">
        <v>0</v>
      </c>
      <c r="AO345" s="3">
        <v>0</v>
      </c>
      <c r="AP345" s="3">
        <v>0</v>
      </c>
      <c r="AQ345" s="3">
        <v>0</v>
      </c>
      <c r="AR345" s="3">
        <v>0</v>
      </c>
      <c r="AS345" s="3">
        <v>0</v>
      </c>
      <c r="AT345" s="3">
        <v>0</v>
      </c>
      <c r="AU345" s="3">
        <v>0</v>
      </c>
      <c r="AV345" s="3">
        <v>0</v>
      </c>
      <c r="AW345" s="3">
        <v>0</v>
      </c>
      <c r="AX345" s="3">
        <v>0</v>
      </c>
      <c r="AY345" s="3">
        <v>0</v>
      </c>
      <c r="AZ345" s="3">
        <v>0</v>
      </c>
      <c r="BA345" s="3">
        <v>0</v>
      </c>
      <c r="BB345" s="3">
        <v>0</v>
      </c>
      <c r="BC345" s="3">
        <v>0</v>
      </c>
      <c r="BD345" s="3">
        <v>0</v>
      </c>
      <c r="BE345" s="3">
        <v>0</v>
      </c>
      <c r="BF345" s="3">
        <v>0</v>
      </c>
      <c r="BG345" s="3">
        <v>0</v>
      </c>
      <c r="BH345" s="3">
        <v>5</v>
      </c>
      <c r="BI345" s="3">
        <v>41.1</v>
      </c>
      <c r="BJ345" s="3">
        <v>95.8</v>
      </c>
      <c r="BK345" s="3">
        <v>96</v>
      </c>
      <c r="BL345" s="3">
        <v>500.19</v>
      </c>
      <c r="BM345" s="3">
        <v>75.03</v>
      </c>
      <c r="BN345" s="3">
        <v>575.22</v>
      </c>
      <c r="BO345" s="3">
        <v>575.22</v>
      </c>
      <c r="BQ345" s="3" t="s">
        <v>1081</v>
      </c>
      <c r="BR345" s="3" t="s">
        <v>84</v>
      </c>
      <c r="BS345" s="3" t="s">
        <v>85</v>
      </c>
      <c r="BY345" s="3">
        <v>478862.3</v>
      </c>
      <c r="CC345" s="3" t="s">
        <v>195</v>
      </c>
      <c r="CD345" s="3">
        <v>8</v>
      </c>
      <c r="CE345" s="3" t="s">
        <v>86</v>
      </c>
      <c r="CI345" s="3">
        <v>2</v>
      </c>
      <c r="CJ345" s="3" t="s">
        <v>85</v>
      </c>
      <c r="CK345" s="3">
        <v>41</v>
      </c>
      <c r="CL345" s="3" t="s">
        <v>87</v>
      </c>
    </row>
    <row r="346" spans="1:90" x14ac:dyDescent="0.2">
      <c r="A346" s="3" t="s">
        <v>72</v>
      </c>
      <c r="B346" s="3" t="s">
        <v>73</v>
      </c>
      <c r="C346" s="3" t="s">
        <v>74</v>
      </c>
      <c r="E346" s="3" t="str">
        <f>"GAB2007951"</f>
        <v>GAB2007951</v>
      </c>
      <c r="F346" s="4">
        <v>44588</v>
      </c>
      <c r="G346" s="3">
        <v>202207</v>
      </c>
      <c r="H346" s="3" t="s">
        <v>75</v>
      </c>
      <c r="I346" s="3" t="s">
        <v>76</v>
      </c>
      <c r="J346" s="3" t="s">
        <v>77</v>
      </c>
      <c r="K346" s="3" t="s">
        <v>78</v>
      </c>
      <c r="L346" s="3" t="s">
        <v>200</v>
      </c>
      <c r="M346" s="3" t="s">
        <v>201</v>
      </c>
      <c r="N346" s="3" t="s">
        <v>1082</v>
      </c>
      <c r="O346" s="3" t="s">
        <v>82</v>
      </c>
      <c r="P346" s="3" t="str">
        <f>"CT071529                      "</f>
        <v xml:space="preserve">CT071529                      </v>
      </c>
      <c r="Q346" s="3">
        <v>0</v>
      </c>
      <c r="R346" s="3">
        <v>0</v>
      </c>
      <c r="S346" s="3">
        <v>0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0</v>
      </c>
      <c r="Z346" s="3">
        <v>0</v>
      </c>
      <c r="AA346" s="3">
        <v>0</v>
      </c>
      <c r="AB346" s="3">
        <v>0</v>
      </c>
      <c r="AC346" s="3">
        <v>0</v>
      </c>
      <c r="AD346" s="3">
        <v>0</v>
      </c>
      <c r="AE346" s="3">
        <v>0</v>
      </c>
      <c r="AF346" s="3">
        <v>0</v>
      </c>
      <c r="AG346" s="3">
        <v>0</v>
      </c>
      <c r="AH346" s="3">
        <v>0</v>
      </c>
      <c r="AI346" s="3">
        <v>0</v>
      </c>
      <c r="AJ346" s="3">
        <v>0</v>
      </c>
      <c r="AK346" s="3">
        <v>42.16</v>
      </c>
      <c r="AL346" s="3">
        <v>0</v>
      </c>
      <c r="AM346" s="3">
        <v>0</v>
      </c>
      <c r="AN346" s="3">
        <v>0</v>
      </c>
      <c r="AO346" s="3">
        <v>0</v>
      </c>
      <c r="AP346" s="3">
        <v>0</v>
      </c>
      <c r="AQ346" s="3">
        <v>0</v>
      </c>
      <c r="AR346" s="3">
        <v>0</v>
      </c>
      <c r="AS346" s="3">
        <v>0</v>
      </c>
      <c r="AT346" s="3">
        <v>0</v>
      </c>
      <c r="AU346" s="3">
        <v>0</v>
      </c>
      <c r="AV346" s="3">
        <v>0</v>
      </c>
      <c r="AW346" s="3">
        <v>0</v>
      </c>
      <c r="AX346" s="3">
        <v>0</v>
      </c>
      <c r="AY346" s="3">
        <v>0</v>
      </c>
      <c r="AZ346" s="3">
        <v>0</v>
      </c>
      <c r="BA346" s="3">
        <v>0</v>
      </c>
      <c r="BB346" s="3">
        <v>0</v>
      </c>
      <c r="BC346" s="3">
        <v>0</v>
      </c>
      <c r="BD346" s="3">
        <v>0</v>
      </c>
      <c r="BE346" s="3">
        <v>0</v>
      </c>
      <c r="BF346" s="3">
        <v>0</v>
      </c>
      <c r="BG346" s="3">
        <v>0</v>
      </c>
      <c r="BH346" s="3">
        <v>1</v>
      </c>
      <c r="BI346" s="3">
        <v>4.7</v>
      </c>
      <c r="BJ346" s="3">
        <v>12.7</v>
      </c>
      <c r="BK346" s="3">
        <v>13</v>
      </c>
      <c r="BL346" s="3">
        <v>166.16</v>
      </c>
      <c r="BM346" s="3">
        <v>24.92</v>
      </c>
      <c r="BN346" s="3">
        <v>191.08</v>
      </c>
      <c r="BO346" s="3">
        <v>191.08</v>
      </c>
      <c r="BQ346" s="3" t="s">
        <v>1083</v>
      </c>
      <c r="BR346" s="3" t="s">
        <v>84</v>
      </c>
      <c r="BS346" s="3" t="s">
        <v>85</v>
      </c>
      <c r="BY346" s="3">
        <v>63462.47</v>
      </c>
      <c r="CC346" s="3" t="s">
        <v>201</v>
      </c>
      <c r="CD346" s="3">
        <v>1930</v>
      </c>
      <c r="CE346" s="3" t="s">
        <v>86</v>
      </c>
      <c r="CI346" s="3">
        <v>2</v>
      </c>
      <c r="CJ346" s="3" t="s">
        <v>85</v>
      </c>
      <c r="CK346" s="3">
        <v>43</v>
      </c>
      <c r="CL346" s="3" t="s">
        <v>87</v>
      </c>
    </row>
    <row r="347" spans="1:90" x14ac:dyDescent="0.2">
      <c r="A347" s="3" t="s">
        <v>72</v>
      </c>
      <c r="B347" s="3" t="s">
        <v>73</v>
      </c>
      <c r="C347" s="3" t="s">
        <v>74</v>
      </c>
      <c r="E347" s="3" t="str">
        <f>"GAB2007944"</f>
        <v>GAB2007944</v>
      </c>
      <c r="F347" s="4">
        <v>44588</v>
      </c>
      <c r="G347" s="3">
        <v>202207</v>
      </c>
      <c r="H347" s="3" t="s">
        <v>75</v>
      </c>
      <c r="I347" s="3" t="s">
        <v>76</v>
      </c>
      <c r="J347" s="3" t="s">
        <v>77</v>
      </c>
      <c r="K347" s="3" t="s">
        <v>78</v>
      </c>
      <c r="L347" s="3" t="s">
        <v>75</v>
      </c>
      <c r="M347" s="3" t="s">
        <v>76</v>
      </c>
      <c r="N347" s="3" t="s">
        <v>1084</v>
      </c>
      <c r="O347" s="3" t="s">
        <v>82</v>
      </c>
      <c r="P347" s="3" t="str">
        <f>"CT071531                      "</f>
        <v xml:space="preserve">CT071531                      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0</v>
      </c>
      <c r="Z347" s="3">
        <v>0</v>
      </c>
      <c r="AA347" s="3">
        <v>0</v>
      </c>
      <c r="AB347" s="3">
        <v>0</v>
      </c>
      <c r="AC347" s="3">
        <v>0</v>
      </c>
      <c r="AD347" s="3">
        <v>0</v>
      </c>
      <c r="AE347" s="3">
        <v>0</v>
      </c>
      <c r="AF347" s="3">
        <v>0</v>
      </c>
      <c r="AG347" s="3">
        <v>0</v>
      </c>
      <c r="AH347" s="3">
        <v>0</v>
      </c>
      <c r="AI347" s="3">
        <v>0</v>
      </c>
      <c r="AJ347" s="3">
        <v>0</v>
      </c>
      <c r="AK347" s="3">
        <v>23.06</v>
      </c>
      <c r="AL347" s="3">
        <v>0</v>
      </c>
      <c r="AM347" s="3">
        <v>0</v>
      </c>
      <c r="AN347" s="3">
        <v>0</v>
      </c>
      <c r="AO347" s="3">
        <v>0</v>
      </c>
      <c r="AP347" s="3">
        <v>0</v>
      </c>
      <c r="AQ347" s="3">
        <v>0</v>
      </c>
      <c r="AR347" s="3">
        <v>0</v>
      </c>
      <c r="AS347" s="3">
        <v>0</v>
      </c>
      <c r="AT347" s="3">
        <v>0</v>
      </c>
      <c r="AU347" s="3">
        <v>0</v>
      </c>
      <c r="AV347" s="3">
        <v>0</v>
      </c>
      <c r="AW347" s="3">
        <v>0</v>
      </c>
      <c r="AX347" s="3">
        <v>0</v>
      </c>
      <c r="AY347" s="3">
        <v>0</v>
      </c>
      <c r="AZ347" s="3">
        <v>0</v>
      </c>
      <c r="BA347" s="3">
        <v>0</v>
      </c>
      <c r="BB347" s="3">
        <v>0</v>
      </c>
      <c r="BC347" s="3">
        <v>0</v>
      </c>
      <c r="BD347" s="3">
        <v>0</v>
      </c>
      <c r="BE347" s="3">
        <v>0</v>
      </c>
      <c r="BF347" s="3">
        <v>0</v>
      </c>
      <c r="BG347" s="3">
        <v>0</v>
      </c>
      <c r="BH347" s="3">
        <v>1</v>
      </c>
      <c r="BI347" s="3">
        <v>1.7</v>
      </c>
      <c r="BJ347" s="3">
        <v>6.7</v>
      </c>
      <c r="BK347" s="3">
        <v>7</v>
      </c>
      <c r="BL347" s="3">
        <v>93.28</v>
      </c>
      <c r="BM347" s="3">
        <v>13.99</v>
      </c>
      <c r="BN347" s="3">
        <v>107.27</v>
      </c>
      <c r="BO347" s="3">
        <v>107.27</v>
      </c>
      <c r="BQ347" s="3" t="s">
        <v>1085</v>
      </c>
      <c r="BR347" s="3" t="s">
        <v>84</v>
      </c>
      <c r="BS347" s="4">
        <v>44589</v>
      </c>
      <c r="BT347" s="5">
        <v>0.44305555555555554</v>
      </c>
      <c r="BU347" s="3" t="s">
        <v>1086</v>
      </c>
      <c r="BV347" s="3" t="s">
        <v>103</v>
      </c>
      <c r="BY347" s="3">
        <v>33339.199999999997</v>
      </c>
      <c r="CA347" s="3" t="s">
        <v>1087</v>
      </c>
      <c r="CC347" s="3" t="s">
        <v>76</v>
      </c>
      <c r="CD347" s="3">
        <v>7784</v>
      </c>
      <c r="CE347" s="3" t="s">
        <v>86</v>
      </c>
      <c r="CI347" s="3">
        <v>1</v>
      </c>
      <c r="CJ347" s="3">
        <v>1</v>
      </c>
      <c r="CK347" s="3">
        <v>42</v>
      </c>
      <c r="CL347" s="3" t="s">
        <v>87</v>
      </c>
    </row>
    <row r="348" spans="1:90" x14ac:dyDescent="0.2">
      <c r="A348" s="3" t="s">
        <v>72</v>
      </c>
      <c r="B348" s="3" t="s">
        <v>73</v>
      </c>
      <c r="C348" s="3" t="s">
        <v>74</v>
      </c>
      <c r="E348" s="3" t="str">
        <f>"GAB2007942"</f>
        <v>GAB2007942</v>
      </c>
      <c r="F348" s="4">
        <v>44588</v>
      </c>
      <c r="G348" s="3">
        <v>202207</v>
      </c>
      <c r="H348" s="3" t="s">
        <v>75</v>
      </c>
      <c r="I348" s="3" t="s">
        <v>76</v>
      </c>
      <c r="J348" s="3" t="s">
        <v>77</v>
      </c>
      <c r="K348" s="3" t="s">
        <v>78</v>
      </c>
      <c r="L348" s="3" t="s">
        <v>194</v>
      </c>
      <c r="M348" s="3" t="s">
        <v>195</v>
      </c>
      <c r="N348" s="3" t="s">
        <v>1088</v>
      </c>
      <c r="O348" s="3" t="s">
        <v>82</v>
      </c>
      <c r="P348" s="3" t="str">
        <f>"CT071568                      "</f>
        <v xml:space="preserve">CT071568                      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3">
        <v>0</v>
      </c>
      <c r="AB348" s="3">
        <v>0</v>
      </c>
      <c r="AC348" s="3">
        <v>0</v>
      </c>
      <c r="AD348" s="3">
        <v>0</v>
      </c>
      <c r="AE348" s="3">
        <v>0</v>
      </c>
      <c r="AF348" s="3">
        <v>0</v>
      </c>
      <c r="AG348" s="3">
        <v>0</v>
      </c>
      <c r="AH348" s="3">
        <v>0</v>
      </c>
      <c r="AI348" s="3">
        <v>0</v>
      </c>
      <c r="AJ348" s="3">
        <v>0</v>
      </c>
      <c r="AK348" s="3">
        <v>29.89</v>
      </c>
      <c r="AL348" s="3">
        <v>0</v>
      </c>
      <c r="AM348" s="3">
        <v>0</v>
      </c>
      <c r="AN348" s="3">
        <v>0</v>
      </c>
      <c r="AO348" s="3">
        <v>0</v>
      </c>
      <c r="AP348" s="3">
        <v>0</v>
      </c>
      <c r="AQ348" s="3">
        <v>0</v>
      </c>
      <c r="AR348" s="3">
        <v>0</v>
      </c>
      <c r="AS348" s="3">
        <v>0</v>
      </c>
      <c r="AT348" s="3">
        <v>0</v>
      </c>
      <c r="AU348" s="3">
        <v>0</v>
      </c>
      <c r="AV348" s="3">
        <v>0</v>
      </c>
      <c r="AW348" s="3">
        <v>0</v>
      </c>
      <c r="AX348" s="3">
        <v>0</v>
      </c>
      <c r="AY348" s="3">
        <v>0</v>
      </c>
      <c r="AZ348" s="3">
        <v>0</v>
      </c>
      <c r="BA348" s="3">
        <v>0</v>
      </c>
      <c r="BB348" s="3">
        <v>0</v>
      </c>
      <c r="BC348" s="3">
        <v>0</v>
      </c>
      <c r="BD348" s="3">
        <v>0</v>
      </c>
      <c r="BE348" s="3">
        <v>0</v>
      </c>
      <c r="BF348" s="3">
        <v>0</v>
      </c>
      <c r="BG348" s="3">
        <v>0</v>
      </c>
      <c r="BH348" s="3">
        <v>1</v>
      </c>
      <c r="BI348" s="3">
        <v>0.3</v>
      </c>
      <c r="BJ348" s="3">
        <v>1.8</v>
      </c>
      <c r="BK348" s="3">
        <v>2</v>
      </c>
      <c r="BL348" s="3">
        <v>119.34</v>
      </c>
      <c r="BM348" s="3">
        <v>17.899999999999999</v>
      </c>
      <c r="BN348" s="3">
        <v>137.24</v>
      </c>
      <c r="BO348" s="3">
        <v>137.24</v>
      </c>
      <c r="BQ348" s="3" t="s">
        <v>1089</v>
      </c>
      <c r="BR348" s="3" t="s">
        <v>84</v>
      </c>
      <c r="BS348" s="3" t="s">
        <v>85</v>
      </c>
      <c r="BY348" s="3">
        <v>8991</v>
      </c>
      <c r="CC348" s="3" t="s">
        <v>195</v>
      </c>
      <c r="CD348" s="3">
        <v>181</v>
      </c>
      <c r="CE348" s="3" t="s">
        <v>86</v>
      </c>
      <c r="CI348" s="3">
        <v>2</v>
      </c>
      <c r="CJ348" s="3" t="s">
        <v>85</v>
      </c>
      <c r="CK348" s="3">
        <v>41</v>
      </c>
      <c r="CL348" s="3" t="s">
        <v>87</v>
      </c>
    </row>
    <row r="349" spans="1:90" x14ac:dyDescent="0.2">
      <c r="A349" s="3" t="s">
        <v>72</v>
      </c>
      <c r="B349" s="3" t="s">
        <v>73</v>
      </c>
      <c r="C349" s="3" t="s">
        <v>74</v>
      </c>
      <c r="E349" s="3" t="str">
        <f>"GAB2007938"</f>
        <v>GAB2007938</v>
      </c>
      <c r="F349" s="4">
        <v>44588</v>
      </c>
      <c r="G349" s="3">
        <v>202207</v>
      </c>
      <c r="H349" s="3" t="s">
        <v>75</v>
      </c>
      <c r="I349" s="3" t="s">
        <v>76</v>
      </c>
      <c r="J349" s="3" t="s">
        <v>77</v>
      </c>
      <c r="K349" s="3" t="s">
        <v>78</v>
      </c>
      <c r="L349" s="3" t="s">
        <v>194</v>
      </c>
      <c r="M349" s="3" t="s">
        <v>195</v>
      </c>
      <c r="N349" s="3" t="s">
        <v>565</v>
      </c>
      <c r="O349" s="3" t="s">
        <v>82</v>
      </c>
      <c r="P349" s="3" t="str">
        <f>"CT071517                      "</f>
        <v xml:space="preserve">CT071517                      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3">
        <v>0</v>
      </c>
      <c r="AB349" s="3">
        <v>0</v>
      </c>
      <c r="AC349" s="3">
        <v>0</v>
      </c>
      <c r="AD349" s="3">
        <v>0</v>
      </c>
      <c r="AE349" s="3">
        <v>0</v>
      </c>
      <c r="AF349" s="3">
        <v>0</v>
      </c>
      <c r="AG349" s="3">
        <v>0</v>
      </c>
      <c r="AH349" s="3">
        <v>0</v>
      </c>
      <c r="AI349" s="3">
        <v>0</v>
      </c>
      <c r="AJ349" s="3">
        <v>0</v>
      </c>
      <c r="AK349" s="3">
        <v>29.89</v>
      </c>
      <c r="AL349" s="3">
        <v>0</v>
      </c>
      <c r="AM349" s="3">
        <v>0</v>
      </c>
      <c r="AN349" s="3">
        <v>0</v>
      </c>
      <c r="AO349" s="3">
        <v>0</v>
      </c>
      <c r="AP349" s="3">
        <v>0</v>
      </c>
      <c r="AQ349" s="3">
        <v>0</v>
      </c>
      <c r="AR349" s="3">
        <v>0</v>
      </c>
      <c r="AS349" s="3">
        <v>0</v>
      </c>
      <c r="AT349" s="3">
        <v>0</v>
      </c>
      <c r="AU349" s="3">
        <v>0</v>
      </c>
      <c r="AV349" s="3">
        <v>0</v>
      </c>
      <c r="AW349" s="3">
        <v>0</v>
      </c>
      <c r="AX349" s="3">
        <v>0</v>
      </c>
      <c r="AY349" s="3">
        <v>0</v>
      </c>
      <c r="AZ349" s="3">
        <v>0</v>
      </c>
      <c r="BA349" s="3">
        <v>0</v>
      </c>
      <c r="BB349" s="3">
        <v>0</v>
      </c>
      <c r="BC349" s="3">
        <v>0</v>
      </c>
      <c r="BD349" s="3">
        <v>0</v>
      </c>
      <c r="BE349" s="3">
        <v>0</v>
      </c>
      <c r="BF349" s="3">
        <v>0</v>
      </c>
      <c r="BG349" s="3">
        <v>0</v>
      </c>
      <c r="BH349" s="3">
        <v>1</v>
      </c>
      <c r="BI349" s="3">
        <v>1</v>
      </c>
      <c r="BJ349" s="3">
        <v>1.9</v>
      </c>
      <c r="BK349" s="3">
        <v>2</v>
      </c>
      <c r="BL349" s="3">
        <v>119.34</v>
      </c>
      <c r="BM349" s="3">
        <v>17.899999999999999</v>
      </c>
      <c r="BN349" s="3">
        <v>137.24</v>
      </c>
      <c r="BO349" s="3">
        <v>137.24</v>
      </c>
      <c r="BQ349" s="3" t="s">
        <v>566</v>
      </c>
      <c r="BR349" s="3" t="s">
        <v>84</v>
      </c>
      <c r="BS349" s="4">
        <v>44592</v>
      </c>
      <c r="BT349" s="5">
        <v>0.3430555555555555</v>
      </c>
      <c r="BU349" s="3" t="s">
        <v>1090</v>
      </c>
      <c r="BV349" s="3" t="s">
        <v>103</v>
      </c>
      <c r="BY349" s="3">
        <v>9370.6200000000008</v>
      </c>
      <c r="CA349" s="3" t="s">
        <v>353</v>
      </c>
      <c r="CC349" s="3" t="s">
        <v>195</v>
      </c>
      <c r="CD349" s="3">
        <v>182</v>
      </c>
      <c r="CE349" s="3" t="s">
        <v>86</v>
      </c>
      <c r="CI349" s="3">
        <v>2</v>
      </c>
      <c r="CJ349" s="3">
        <v>2</v>
      </c>
      <c r="CK349" s="3">
        <v>41</v>
      </c>
      <c r="CL349" s="3" t="s">
        <v>87</v>
      </c>
    </row>
    <row r="350" spans="1:90" x14ac:dyDescent="0.2">
      <c r="A350" s="3" t="s">
        <v>72</v>
      </c>
      <c r="B350" s="3" t="s">
        <v>73</v>
      </c>
      <c r="C350" s="3" t="s">
        <v>74</v>
      </c>
      <c r="E350" s="3" t="str">
        <f>"GAB2007949"</f>
        <v>GAB2007949</v>
      </c>
      <c r="F350" s="4">
        <v>44588</v>
      </c>
      <c r="G350" s="3">
        <v>202207</v>
      </c>
      <c r="H350" s="3" t="s">
        <v>75</v>
      </c>
      <c r="I350" s="3" t="s">
        <v>76</v>
      </c>
      <c r="J350" s="3" t="s">
        <v>77</v>
      </c>
      <c r="K350" s="3" t="s">
        <v>78</v>
      </c>
      <c r="L350" s="3" t="s">
        <v>109</v>
      </c>
      <c r="M350" s="3" t="s">
        <v>110</v>
      </c>
      <c r="N350" s="3" t="s">
        <v>1091</v>
      </c>
      <c r="O350" s="3" t="s">
        <v>82</v>
      </c>
      <c r="P350" s="3" t="str">
        <f>"CT071589 CT071590 CT071599    "</f>
        <v xml:space="preserve">CT071589 CT071590 CT071599    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3">
        <v>0</v>
      </c>
      <c r="AB350" s="3">
        <v>0</v>
      </c>
      <c r="AC350" s="3">
        <v>0</v>
      </c>
      <c r="AD350" s="3">
        <v>0</v>
      </c>
      <c r="AE350" s="3">
        <v>0</v>
      </c>
      <c r="AF350" s="3">
        <v>0</v>
      </c>
      <c r="AG350" s="3">
        <v>0</v>
      </c>
      <c r="AH350" s="3">
        <v>0</v>
      </c>
      <c r="AI350" s="3">
        <v>0</v>
      </c>
      <c r="AJ350" s="3">
        <v>0</v>
      </c>
      <c r="AK350" s="3">
        <v>50.78</v>
      </c>
      <c r="AL350" s="3">
        <v>0</v>
      </c>
      <c r="AM350" s="3">
        <v>0</v>
      </c>
      <c r="AN350" s="3">
        <v>0</v>
      </c>
      <c r="AO350" s="3">
        <v>0</v>
      </c>
      <c r="AP350" s="3">
        <v>0</v>
      </c>
      <c r="AQ350" s="3">
        <v>0</v>
      </c>
      <c r="AR350" s="3">
        <v>0</v>
      </c>
      <c r="AS350" s="3">
        <v>0</v>
      </c>
      <c r="AT350" s="3">
        <v>0</v>
      </c>
      <c r="AU350" s="3">
        <v>0</v>
      </c>
      <c r="AV350" s="3">
        <v>0</v>
      </c>
      <c r="AW350" s="3">
        <v>0</v>
      </c>
      <c r="AX350" s="3">
        <v>0</v>
      </c>
      <c r="AY350" s="3">
        <v>0</v>
      </c>
      <c r="AZ350" s="3">
        <v>0</v>
      </c>
      <c r="BA350" s="3">
        <v>0</v>
      </c>
      <c r="BB350" s="3">
        <v>0</v>
      </c>
      <c r="BC350" s="3">
        <v>0</v>
      </c>
      <c r="BD350" s="3">
        <v>0</v>
      </c>
      <c r="BE350" s="3">
        <v>0</v>
      </c>
      <c r="BF350" s="3">
        <v>0</v>
      </c>
      <c r="BG350" s="3">
        <v>0</v>
      </c>
      <c r="BH350" s="3">
        <v>2</v>
      </c>
      <c r="BI350" s="3">
        <v>7.3</v>
      </c>
      <c r="BJ350" s="3">
        <v>18.8</v>
      </c>
      <c r="BK350" s="3">
        <v>19</v>
      </c>
      <c r="BL350" s="3">
        <v>199.06</v>
      </c>
      <c r="BM350" s="3">
        <v>29.86</v>
      </c>
      <c r="BN350" s="3">
        <v>228.92</v>
      </c>
      <c r="BO350" s="3">
        <v>228.92</v>
      </c>
      <c r="BQ350" s="3" t="s">
        <v>691</v>
      </c>
      <c r="BR350" s="3" t="s">
        <v>84</v>
      </c>
      <c r="BS350" s="3" t="s">
        <v>85</v>
      </c>
      <c r="BY350" s="3">
        <v>93985.26</v>
      </c>
      <c r="CC350" s="3" t="s">
        <v>110</v>
      </c>
      <c r="CD350" s="3">
        <v>2745</v>
      </c>
      <c r="CE350" s="3" t="s">
        <v>86</v>
      </c>
      <c r="CI350" s="3">
        <v>2</v>
      </c>
      <c r="CJ350" s="3" t="s">
        <v>85</v>
      </c>
      <c r="CK350" s="3">
        <v>43</v>
      </c>
      <c r="CL350" s="3" t="s">
        <v>87</v>
      </c>
    </row>
    <row r="351" spans="1:90" x14ac:dyDescent="0.2">
      <c r="A351" s="3" t="s">
        <v>72</v>
      </c>
      <c r="B351" s="3" t="s">
        <v>73</v>
      </c>
      <c r="C351" s="3" t="s">
        <v>74</v>
      </c>
      <c r="E351" s="3" t="str">
        <f>"GAB2007950"</f>
        <v>GAB2007950</v>
      </c>
      <c r="F351" s="4">
        <v>44588</v>
      </c>
      <c r="G351" s="3">
        <v>202207</v>
      </c>
      <c r="H351" s="3" t="s">
        <v>75</v>
      </c>
      <c r="I351" s="3" t="s">
        <v>76</v>
      </c>
      <c r="J351" s="3" t="s">
        <v>77</v>
      </c>
      <c r="K351" s="3" t="s">
        <v>78</v>
      </c>
      <c r="L351" s="3" t="s">
        <v>105</v>
      </c>
      <c r="M351" s="3" t="s">
        <v>106</v>
      </c>
      <c r="N351" s="3" t="s">
        <v>1092</v>
      </c>
      <c r="O351" s="3" t="s">
        <v>82</v>
      </c>
      <c r="P351" s="3" t="str">
        <f>"CT071600                      "</f>
        <v xml:space="preserve">CT071600                      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  <c r="AA351" s="3">
        <v>0</v>
      </c>
      <c r="AB351" s="3">
        <v>0</v>
      </c>
      <c r="AC351" s="3">
        <v>0</v>
      </c>
      <c r="AD351" s="3">
        <v>0</v>
      </c>
      <c r="AE351" s="3">
        <v>0</v>
      </c>
      <c r="AF351" s="3">
        <v>0</v>
      </c>
      <c r="AG351" s="3">
        <v>0</v>
      </c>
      <c r="AH351" s="3">
        <v>0</v>
      </c>
      <c r="AI351" s="3">
        <v>0</v>
      </c>
      <c r="AJ351" s="3">
        <v>0</v>
      </c>
      <c r="AK351" s="3">
        <v>29.89</v>
      </c>
      <c r="AL351" s="3">
        <v>0</v>
      </c>
      <c r="AM351" s="3">
        <v>0</v>
      </c>
      <c r="AN351" s="3">
        <v>0</v>
      </c>
      <c r="AO351" s="3">
        <v>0</v>
      </c>
      <c r="AP351" s="3">
        <v>0</v>
      </c>
      <c r="AQ351" s="3">
        <v>0</v>
      </c>
      <c r="AR351" s="3">
        <v>0</v>
      </c>
      <c r="AS351" s="3">
        <v>0</v>
      </c>
      <c r="AT351" s="3">
        <v>0</v>
      </c>
      <c r="AU351" s="3">
        <v>0</v>
      </c>
      <c r="AV351" s="3">
        <v>0</v>
      </c>
      <c r="AW351" s="3">
        <v>0</v>
      </c>
      <c r="AX351" s="3">
        <v>0</v>
      </c>
      <c r="AY351" s="3">
        <v>0</v>
      </c>
      <c r="AZ351" s="3">
        <v>0</v>
      </c>
      <c r="BA351" s="3">
        <v>0</v>
      </c>
      <c r="BB351" s="3">
        <v>0</v>
      </c>
      <c r="BC351" s="3">
        <v>0</v>
      </c>
      <c r="BD351" s="3">
        <v>0</v>
      </c>
      <c r="BE351" s="3">
        <v>0</v>
      </c>
      <c r="BF351" s="3">
        <v>0</v>
      </c>
      <c r="BG351" s="3">
        <v>0</v>
      </c>
      <c r="BH351" s="3">
        <v>1</v>
      </c>
      <c r="BI351" s="3">
        <v>0.4</v>
      </c>
      <c r="BJ351" s="3">
        <v>3.5</v>
      </c>
      <c r="BK351" s="3">
        <v>4</v>
      </c>
      <c r="BL351" s="3">
        <v>119.34</v>
      </c>
      <c r="BM351" s="3">
        <v>17.899999999999999</v>
      </c>
      <c r="BN351" s="3">
        <v>137.24</v>
      </c>
      <c r="BO351" s="3">
        <v>137.24</v>
      </c>
      <c r="BQ351" s="3" t="s">
        <v>1093</v>
      </c>
      <c r="BR351" s="3" t="s">
        <v>84</v>
      </c>
      <c r="BS351" s="3" t="s">
        <v>85</v>
      </c>
      <c r="BY351" s="3">
        <v>17536.52</v>
      </c>
      <c r="CC351" s="3" t="s">
        <v>106</v>
      </c>
      <c r="CD351" s="3">
        <v>2195</v>
      </c>
      <c r="CE351" s="3" t="s">
        <v>86</v>
      </c>
      <c r="CI351" s="3">
        <v>2</v>
      </c>
      <c r="CJ351" s="3" t="s">
        <v>85</v>
      </c>
      <c r="CK351" s="3">
        <v>41</v>
      </c>
      <c r="CL351" s="3" t="s">
        <v>87</v>
      </c>
    </row>
    <row r="352" spans="1:90" x14ac:dyDescent="0.2">
      <c r="A352" s="3" t="s">
        <v>72</v>
      </c>
      <c r="B352" s="3" t="s">
        <v>73</v>
      </c>
      <c r="C352" s="3" t="s">
        <v>74</v>
      </c>
      <c r="E352" s="3" t="str">
        <f>"GAB2007958"</f>
        <v>GAB2007958</v>
      </c>
      <c r="F352" s="4">
        <v>44588</v>
      </c>
      <c r="G352" s="3">
        <v>202207</v>
      </c>
      <c r="H352" s="3" t="s">
        <v>75</v>
      </c>
      <c r="I352" s="3" t="s">
        <v>76</v>
      </c>
      <c r="J352" s="3" t="s">
        <v>77</v>
      </c>
      <c r="K352" s="3" t="s">
        <v>78</v>
      </c>
      <c r="L352" s="3" t="s">
        <v>377</v>
      </c>
      <c r="M352" s="3" t="s">
        <v>378</v>
      </c>
      <c r="N352" s="3" t="s">
        <v>647</v>
      </c>
      <c r="O352" s="3" t="s">
        <v>82</v>
      </c>
      <c r="P352" s="3" t="str">
        <f>"CT071525                      "</f>
        <v xml:space="preserve">CT071525                      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  <c r="AA352" s="3">
        <v>0</v>
      </c>
      <c r="AB352" s="3">
        <v>0</v>
      </c>
      <c r="AC352" s="3">
        <v>0</v>
      </c>
      <c r="AD352" s="3">
        <v>0</v>
      </c>
      <c r="AE352" s="3">
        <v>0</v>
      </c>
      <c r="AF352" s="3">
        <v>0</v>
      </c>
      <c r="AG352" s="3">
        <v>0</v>
      </c>
      <c r="AH352" s="3">
        <v>0</v>
      </c>
      <c r="AI352" s="3">
        <v>0</v>
      </c>
      <c r="AJ352" s="3">
        <v>0</v>
      </c>
      <c r="AK352" s="3">
        <v>29.89</v>
      </c>
      <c r="AL352" s="3">
        <v>0</v>
      </c>
      <c r="AM352" s="3">
        <v>0</v>
      </c>
      <c r="AN352" s="3">
        <v>0</v>
      </c>
      <c r="AO352" s="3">
        <v>0</v>
      </c>
      <c r="AP352" s="3">
        <v>0</v>
      </c>
      <c r="AQ352" s="3">
        <v>0</v>
      </c>
      <c r="AR352" s="3">
        <v>0</v>
      </c>
      <c r="AS352" s="3">
        <v>0</v>
      </c>
      <c r="AT352" s="3">
        <v>0</v>
      </c>
      <c r="AU352" s="3">
        <v>0</v>
      </c>
      <c r="AV352" s="3">
        <v>0</v>
      </c>
      <c r="AW352" s="3">
        <v>0</v>
      </c>
      <c r="AX352" s="3">
        <v>0</v>
      </c>
      <c r="AY352" s="3">
        <v>0</v>
      </c>
      <c r="AZ352" s="3">
        <v>0</v>
      </c>
      <c r="BA352" s="3">
        <v>0</v>
      </c>
      <c r="BB352" s="3">
        <v>0</v>
      </c>
      <c r="BC352" s="3">
        <v>0</v>
      </c>
      <c r="BD352" s="3">
        <v>0</v>
      </c>
      <c r="BE352" s="3">
        <v>0</v>
      </c>
      <c r="BF352" s="3">
        <v>0</v>
      </c>
      <c r="BG352" s="3">
        <v>0</v>
      </c>
      <c r="BH352" s="3">
        <v>1</v>
      </c>
      <c r="BI352" s="3">
        <v>4.0999999999999996</v>
      </c>
      <c r="BJ352" s="3">
        <v>9.1999999999999993</v>
      </c>
      <c r="BK352" s="3">
        <v>10</v>
      </c>
      <c r="BL352" s="3">
        <v>119.34</v>
      </c>
      <c r="BM352" s="3">
        <v>17.899999999999999</v>
      </c>
      <c r="BN352" s="3">
        <v>137.24</v>
      </c>
      <c r="BO352" s="3">
        <v>137.24</v>
      </c>
      <c r="BQ352" s="3" t="s">
        <v>1094</v>
      </c>
      <c r="BR352" s="3" t="s">
        <v>84</v>
      </c>
      <c r="BS352" s="4">
        <v>44592</v>
      </c>
      <c r="BT352" s="5">
        <v>0.34027777777777773</v>
      </c>
      <c r="BU352" s="3" t="s">
        <v>1095</v>
      </c>
      <c r="BV352" s="3" t="s">
        <v>103</v>
      </c>
      <c r="BY352" s="3">
        <v>45972.59</v>
      </c>
      <c r="CA352" s="3" t="s">
        <v>382</v>
      </c>
      <c r="CC352" s="3" t="s">
        <v>378</v>
      </c>
      <c r="CD352" s="3">
        <v>4320</v>
      </c>
      <c r="CE352" s="3" t="s">
        <v>86</v>
      </c>
      <c r="CI352" s="3">
        <v>3</v>
      </c>
      <c r="CJ352" s="3">
        <v>2</v>
      </c>
      <c r="CK352" s="3">
        <v>41</v>
      </c>
      <c r="CL352" s="3" t="s">
        <v>87</v>
      </c>
    </row>
    <row r="353" spans="1:90" x14ac:dyDescent="0.2">
      <c r="A353" s="3" t="s">
        <v>72</v>
      </c>
      <c r="B353" s="3" t="s">
        <v>73</v>
      </c>
      <c r="C353" s="3" t="s">
        <v>74</v>
      </c>
      <c r="E353" s="3" t="str">
        <f>"GAB2007935"</f>
        <v>GAB2007935</v>
      </c>
      <c r="F353" s="4">
        <v>44588</v>
      </c>
      <c r="G353" s="3">
        <v>202207</v>
      </c>
      <c r="H353" s="3" t="s">
        <v>75</v>
      </c>
      <c r="I353" s="3" t="s">
        <v>76</v>
      </c>
      <c r="J353" s="3" t="s">
        <v>77</v>
      </c>
      <c r="K353" s="3" t="s">
        <v>78</v>
      </c>
      <c r="L353" s="3" t="s">
        <v>120</v>
      </c>
      <c r="M353" s="3" t="s">
        <v>121</v>
      </c>
      <c r="N353" s="3" t="s">
        <v>487</v>
      </c>
      <c r="O353" s="3" t="s">
        <v>82</v>
      </c>
      <c r="P353" s="3" t="str">
        <f>"006751                        "</f>
        <v xml:space="preserve">006751                        </v>
      </c>
      <c r="Q353" s="3">
        <v>0</v>
      </c>
      <c r="R353" s="3">
        <v>0</v>
      </c>
      <c r="S353" s="3">
        <v>0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0</v>
      </c>
      <c r="Z353" s="3">
        <v>0</v>
      </c>
      <c r="AA353" s="3">
        <v>0</v>
      </c>
      <c r="AB353" s="3">
        <v>0</v>
      </c>
      <c r="AC353" s="3">
        <v>0</v>
      </c>
      <c r="AD353" s="3">
        <v>0</v>
      </c>
      <c r="AE353" s="3">
        <v>0</v>
      </c>
      <c r="AF353" s="3">
        <v>0</v>
      </c>
      <c r="AG353" s="3">
        <v>0</v>
      </c>
      <c r="AH353" s="3">
        <v>0</v>
      </c>
      <c r="AI353" s="3">
        <v>0</v>
      </c>
      <c r="AJ353" s="3">
        <v>0</v>
      </c>
      <c r="AK353" s="3">
        <v>29.89</v>
      </c>
      <c r="AL353" s="3">
        <v>0</v>
      </c>
      <c r="AM353" s="3">
        <v>0</v>
      </c>
      <c r="AN353" s="3">
        <v>0</v>
      </c>
      <c r="AO353" s="3">
        <v>0</v>
      </c>
      <c r="AP353" s="3">
        <v>0</v>
      </c>
      <c r="AQ353" s="3">
        <v>0</v>
      </c>
      <c r="AR353" s="3">
        <v>0</v>
      </c>
      <c r="AS353" s="3">
        <v>0</v>
      </c>
      <c r="AT353" s="3">
        <v>0</v>
      </c>
      <c r="AU353" s="3">
        <v>0</v>
      </c>
      <c r="AV353" s="3">
        <v>0</v>
      </c>
      <c r="AW353" s="3">
        <v>0</v>
      </c>
      <c r="AX353" s="3">
        <v>0</v>
      </c>
      <c r="AY353" s="3">
        <v>0</v>
      </c>
      <c r="AZ353" s="3">
        <v>0</v>
      </c>
      <c r="BA353" s="3">
        <v>0</v>
      </c>
      <c r="BB353" s="3">
        <v>0</v>
      </c>
      <c r="BC353" s="3">
        <v>0</v>
      </c>
      <c r="BD353" s="3">
        <v>0</v>
      </c>
      <c r="BE353" s="3">
        <v>0</v>
      </c>
      <c r="BF353" s="3">
        <v>0</v>
      </c>
      <c r="BG353" s="3">
        <v>0</v>
      </c>
      <c r="BH353" s="3">
        <v>1</v>
      </c>
      <c r="BI353" s="3">
        <v>0.6</v>
      </c>
      <c r="BJ353" s="3">
        <v>1.9</v>
      </c>
      <c r="BK353" s="3">
        <v>2</v>
      </c>
      <c r="BL353" s="3">
        <v>119.34</v>
      </c>
      <c r="BM353" s="3">
        <v>17.899999999999999</v>
      </c>
      <c r="BN353" s="3">
        <v>137.24</v>
      </c>
      <c r="BO353" s="3">
        <v>137.24</v>
      </c>
      <c r="BQ353" s="3" t="s">
        <v>1096</v>
      </c>
      <c r="BR353" s="3" t="s">
        <v>84</v>
      </c>
      <c r="BS353" s="4">
        <v>44589</v>
      </c>
      <c r="BT353" s="5">
        <v>0.47430555555555554</v>
      </c>
      <c r="BU353" s="3" t="s">
        <v>903</v>
      </c>
      <c r="BV353" s="3" t="s">
        <v>103</v>
      </c>
      <c r="BY353" s="3">
        <v>9343.08</v>
      </c>
      <c r="CC353" s="3" t="s">
        <v>121</v>
      </c>
      <c r="CD353" s="3">
        <v>6529</v>
      </c>
      <c r="CE353" s="3" t="s">
        <v>86</v>
      </c>
      <c r="CF353" s="4">
        <v>44590</v>
      </c>
      <c r="CI353" s="3">
        <v>1</v>
      </c>
      <c r="CJ353" s="3">
        <v>1</v>
      </c>
      <c r="CK353" s="3">
        <v>41</v>
      </c>
      <c r="CL353" s="3" t="s">
        <v>87</v>
      </c>
    </row>
    <row r="354" spans="1:90" x14ac:dyDescent="0.2">
      <c r="A354" s="3" t="s">
        <v>72</v>
      </c>
      <c r="B354" s="3" t="s">
        <v>73</v>
      </c>
      <c r="C354" s="3" t="s">
        <v>74</v>
      </c>
      <c r="E354" s="3" t="str">
        <f>"GAB2007562"</f>
        <v>GAB2007562</v>
      </c>
      <c r="F354" s="4">
        <v>44564</v>
      </c>
      <c r="G354" s="3">
        <v>202207</v>
      </c>
      <c r="H354" s="3" t="s">
        <v>75</v>
      </c>
      <c r="I354" s="3" t="s">
        <v>76</v>
      </c>
      <c r="J354" s="3" t="s">
        <v>77</v>
      </c>
      <c r="K354" s="3" t="s">
        <v>78</v>
      </c>
      <c r="L354" s="3" t="s">
        <v>985</v>
      </c>
      <c r="M354" s="3" t="s">
        <v>986</v>
      </c>
      <c r="N354" s="3" t="s">
        <v>987</v>
      </c>
      <c r="O354" s="3" t="s">
        <v>112</v>
      </c>
      <c r="P354" s="3" t="str">
        <f>"CT071151                      "</f>
        <v xml:space="preserve">CT071151                      </v>
      </c>
      <c r="Q354" s="3">
        <v>0</v>
      </c>
      <c r="R354" s="3">
        <v>0</v>
      </c>
      <c r="S354" s="3">
        <v>0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0</v>
      </c>
      <c r="Z354" s="3">
        <v>0</v>
      </c>
      <c r="AA354" s="3">
        <v>0</v>
      </c>
      <c r="AB354" s="3">
        <v>0</v>
      </c>
      <c r="AC354" s="3">
        <v>0</v>
      </c>
      <c r="AD354" s="3">
        <v>0</v>
      </c>
      <c r="AE354" s="3">
        <v>0</v>
      </c>
      <c r="AF354" s="3">
        <v>0</v>
      </c>
      <c r="AG354" s="3">
        <v>0</v>
      </c>
      <c r="AH354" s="3">
        <v>0</v>
      </c>
      <c r="AI354" s="3">
        <v>0</v>
      </c>
      <c r="AJ354" s="3">
        <v>0</v>
      </c>
      <c r="AK354" s="3">
        <v>62.62</v>
      </c>
      <c r="AL354" s="3">
        <v>0</v>
      </c>
      <c r="AM354" s="3">
        <v>0</v>
      </c>
      <c r="AN354" s="3">
        <v>0</v>
      </c>
      <c r="AO354" s="3">
        <v>0</v>
      </c>
      <c r="AP354" s="3">
        <v>0</v>
      </c>
      <c r="AQ354" s="3">
        <v>0</v>
      </c>
      <c r="AR354" s="3">
        <v>0</v>
      </c>
      <c r="AS354" s="3">
        <v>0</v>
      </c>
      <c r="AT354" s="3">
        <v>0</v>
      </c>
      <c r="AU354" s="3">
        <v>0</v>
      </c>
      <c r="AV354" s="3">
        <v>0</v>
      </c>
      <c r="AW354" s="3">
        <v>0</v>
      </c>
      <c r="AX354" s="3">
        <v>0</v>
      </c>
      <c r="AY354" s="3">
        <v>0</v>
      </c>
      <c r="AZ354" s="3">
        <v>0</v>
      </c>
      <c r="BA354" s="3">
        <v>0</v>
      </c>
      <c r="BB354" s="3">
        <v>0</v>
      </c>
      <c r="BC354" s="3">
        <v>0</v>
      </c>
      <c r="BD354" s="3">
        <v>0</v>
      </c>
      <c r="BE354" s="3">
        <v>0</v>
      </c>
      <c r="BF354" s="3">
        <v>0</v>
      </c>
      <c r="BG354" s="3">
        <v>0</v>
      </c>
      <c r="BH354" s="3">
        <v>1</v>
      </c>
      <c r="BI354" s="3">
        <v>0.4</v>
      </c>
      <c r="BJ354" s="3">
        <v>3.6</v>
      </c>
      <c r="BK354" s="3">
        <v>4</v>
      </c>
      <c r="BL354" s="3">
        <v>223.18</v>
      </c>
      <c r="BM354" s="3">
        <v>33.479999999999997</v>
      </c>
      <c r="BN354" s="3">
        <v>256.66000000000003</v>
      </c>
      <c r="BO354" s="3">
        <v>256.66000000000003</v>
      </c>
      <c r="BQ354" s="3" t="s">
        <v>988</v>
      </c>
      <c r="BR354" s="3" t="s">
        <v>84</v>
      </c>
      <c r="BS354" s="4">
        <v>44567</v>
      </c>
      <c r="BT354" s="5">
        <v>0.4291666666666667</v>
      </c>
      <c r="BU354" s="3" t="s">
        <v>1097</v>
      </c>
      <c r="BV354" s="3" t="s">
        <v>103</v>
      </c>
      <c r="BY354" s="3">
        <v>17764.11</v>
      </c>
      <c r="BZ354" s="3" t="s">
        <v>124</v>
      </c>
      <c r="CA354" s="3" t="s">
        <v>990</v>
      </c>
      <c r="CC354" s="3" t="s">
        <v>986</v>
      </c>
      <c r="CD354" s="3">
        <v>8800</v>
      </c>
      <c r="CE354" s="3" t="s">
        <v>206</v>
      </c>
      <c r="CF354" s="4">
        <v>44571</v>
      </c>
      <c r="CI354" s="3">
        <v>3</v>
      </c>
      <c r="CJ354" s="3">
        <v>3</v>
      </c>
      <c r="CK354" s="3">
        <v>23</v>
      </c>
      <c r="CL354" s="3" t="s">
        <v>87</v>
      </c>
    </row>
    <row r="355" spans="1:90" x14ac:dyDescent="0.2">
      <c r="A355" s="3" t="s">
        <v>72</v>
      </c>
      <c r="B355" s="3" t="s">
        <v>73</v>
      </c>
      <c r="C355" s="3" t="s">
        <v>74</v>
      </c>
      <c r="E355" s="3" t="str">
        <f>"GAB2007582"</f>
        <v>GAB2007582</v>
      </c>
      <c r="F355" s="4">
        <v>44565</v>
      </c>
      <c r="G355" s="3">
        <v>202207</v>
      </c>
      <c r="H355" s="3" t="s">
        <v>75</v>
      </c>
      <c r="I355" s="3" t="s">
        <v>76</v>
      </c>
      <c r="J355" s="3" t="s">
        <v>77</v>
      </c>
      <c r="K355" s="3" t="s">
        <v>78</v>
      </c>
      <c r="L355" s="3" t="s">
        <v>166</v>
      </c>
      <c r="M355" s="3" t="s">
        <v>167</v>
      </c>
      <c r="N355" s="3" t="s">
        <v>811</v>
      </c>
      <c r="O355" s="3" t="s">
        <v>112</v>
      </c>
      <c r="P355" s="3" t="str">
        <f>"CT071171                      "</f>
        <v xml:space="preserve">CT071171                      </v>
      </c>
      <c r="Q355" s="3">
        <v>0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3">
        <v>0</v>
      </c>
      <c r="AB355" s="3">
        <v>0</v>
      </c>
      <c r="AC355" s="3">
        <v>0</v>
      </c>
      <c r="AD355" s="3">
        <v>0</v>
      </c>
      <c r="AE355" s="3">
        <v>0</v>
      </c>
      <c r="AF355" s="3">
        <v>0</v>
      </c>
      <c r="AG355" s="3">
        <v>0</v>
      </c>
      <c r="AH355" s="3">
        <v>0</v>
      </c>
      <c r="AI355" s="3">
        <v>0</v>
      </c>
      <c r="AJ355" s="3">
        <v>0</v>
      </c>
      <c r="AK355" s="3">
        <v>25.47</v>
      </c>
      <c r="AL355" s="3">
        <v>0</v>
      </c>
      <c r="AM355" s="3">
        <v>0</v>
      </c>
      <c r="AN355" s="3">
        <v>0</v>
      </c>
      <c r="AO355" s="3">
        <v>0</v>
      </c>
      <c r="AP355" s="3">
        <v>0</v>
      </c>
      <c r="AQ355" s="3">
        <v>15</v>
      </c>
      <c r="AR355" s="3">
        <v>0</v>
      </c>
      <c r="AS355" s="3">
        <v>0</v>
      </c>
      <c r="AT355" s="3">
        <v>0</v>
      </c>
      <c r="AU355" s="3">
        <v>0</v>
      </c>
      <c r="AV355" s="3">
        <v>0</v>
      </c>
      <c r="AW355" s="3">
        <v>0</v>
      </c>
      <c r="AX355" s="3">
        <v>0</v>
      </c>
      <c r="AY355" s="3">
        <v>0</v>
      </c>
      <c r="AZ355" s="3">
        <v>0</v>
      </c>
      <c r="BA355" s="3">
        <v>0</v>
      </c>
      <c r="BB355" s="3">
        <v>0</v>
      </c>
      <c r="BC355" s="3">
        <v>0</v>
      </c>
      <c r="BD355" s="3">
        <v>0</v>
      </c>
      <c r="BE355" s="3">
        <v>0</v>
      </c>
      <c r="BF355" s="3">
        <v>0</v>
      </c>
      <c r="BG355" s="3">
        <v>0</v>
      </c>
      <c r="BH355" s="3">
        <v>1</v>
      </c>
      <c r="BI355" s="3">
        <v>1</v>
      </c>
      <c r="BJ355" s="3">
        <v>2.6</v>
      </c>
      <c r="BK355" s="3">
        <v>3</v>
      </c>
      <c r="BL355" s="3">
        <v>105.77</v>
      </c>
      <c r="BM355" s="3">
        <v>15.87</v>
      </c>
      <c r="BN355" s="3">
        <v>121.64</v>
      </c>
      <c r="BO355" s="3">
        <v>121.64</v>
      </c>
      <c r="BQ355" s="3" t="s">
        <v>169</v>
      </c>
      <c r="BR355" s="3" t="s">
        <v>84</v>
      </c>
      <c r="BS355" s="4">
        <v>44566</v>
      </c>
      <c r="BT355" s="5">
        <v>0.44930555555555557</v>
      </c>
      <c r="BU355" s="3" t="s">
        <v>1098</v>
      </c>
      <c r="BV355" s="3" t="s">
        <v>103</v>
      </c>
      <c r="BY355" s="3">
        <v>13155.45</v>
      </c>
      <c r="BZ355" s="3" t="s">
        <v>114</v>
      </c>
      <c r="CA355" s="3" t="s">
        <v>835</v>
      </c>
      <c r="CC355" s="3" t="s">
        <v>167</v>
      </c>
      <c r="CD355" s="3">
        <v>1475</v>
      </c>
      <c r="CE355" s="3" t="s">
        <v>142</v>
      </c>
      <c r="CF355" s="4">
        <v>44566</v>
      </c>
      <c r="CI355" s="3">
        <v>1</v>
      </c>
      <c r="CJ355" s="3">
        <v>1</v>
      </c>
      <c r="CK355" s="3">
        <v>21</v>
      </c>
      <c r="CL355" s="3" t="s">
        <v>87</v>
      </c>
    </row>
    <row r="356" spans="1:90" x14ac:dyDescent="0.2">
      <c r="A356" s="3" t="s">
        <v>72</v>
      </c>
      <c r="B356" s="3" t="s">
        <v>73</v>
      </c>
      <c r="C356" s="3" t="s">
        <v>74</v>
      </c>
      <c r="E356" s="3" t="str">
        <f>"GAB2007586"</f>
        <v>GAB2007586</v>
      </c>
      <c r="F356" s="4">
        <v>44565</v>
      </c>
      <c r="G356" s="3">
        <v>202207</v>
      </c>
      <c r="H356" s="3" t="s">
        <v>75</v>
      </c>
      <c r="I356" s="3" t="s">
        <v>76</v>
      </c>
      <c r="J356" s="3" t="s">
        <v>77</v>
      </c>
      <c r="K356" s="3" t="s">
        <v>78</v>
      </c>
      <c r="L356" s="3" t="s">
        <v>459</v>
      </c>
      <c r="M356" s="3" t="s">
        <v>460</v>
      </c>
      <c r="N356" s="3" t="s">
        <v>1060</v>
      </c>
      <c r="O356" s="3" t="s">
        <v>112</v>
      </c>
      <c r="P356" s="3" t="str">
        <f>"ORD006377                     "</f>
        <v xml:space="preserve">ORD006377                     </v>
      </c>
      <c r="Q356" s="3">
        <v>0</v>
      </c>
      <c r="R356" s="3">
        <v>0</v>
      </c>
      <c r="S356" s="3">
        <v>0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3">
        <v>0</v>
      </c>
      <c r="AB356" s="3">
        <v>0</v>
      </c>
      <c r="AC356" s="3">
        <v>0</v>
      </c>
      <c r="AD356" s="3">
        <v>0</v>
      </c>
      <c r="AE356" s="3">
        <v>0</v>
      </c>
      <c r="AF356" s="3">
        <v>0</v>
      </c>
      <c r="AG356" s="3">
        <v>0</v>
      </c>
      <c r="AH356" s="3">
        <v>0</v>
      </c>
      <c r="AI356" s="3">
        <v>0</v>
      </c>
      <c r="AJ356" s="3">
        <v>0</v>
      </c>
      <c r="AK356" s="3">
        <v>47.76</v>
      </c>
      <c r="AL356" s="3">
        <v>0</v>
      </c>
      <c r="AM356" s="3">
        <v>0</v>
      </c>
      <c r="AN356" s="3">
        <v>0</v>
      </c>
      <c r="AO356" s="3">
        <v>0</v>
      </c>
      <c r="AP356" s="3">
        <v>0</v>
      </c>
      <c r="AQ356" s="3">
        <v>0</v>
      </c>
      <c r="AR356" s="3">
        <v>0</v>
      </c>
      <c r="AS356" s="3">
        <v>0</v>
      </c>
      <c r="AT356" s="3">
        <v>0</v>
      </c>
      <c r="AU356" s="3">
        <v>0</v>
      </c>
      <c r="AV356" s="3">
        <v>0</v>
      </c>
      <c r="AW356" s="3">
        <v>0</v>
      </c>
      <c r="AX356" s="3">
        <v>0</v>
      </c>
      <c r="AY356" s="3">
        <v>0</v>
      </c>
      <c r="AZ356" s="3">
        <v>0</v>
      </c>
      <c r="BA356" s="3">
        <v>0</v>
      </c>
      <c r="BB356" s="3">
        <v>0</v>
      </c>
      <c r="BC356" s="3">
        <v>0</v>
      </c>
      <c r="BD356" s="3">
        <v>0</v>
      </c>
      <c r="BE356" s="3">
        <v>0</v>
      </c>
      <c r="BF356" s="3">
        <v>0</v>
      </c>
      <c r="BG356" s="3">
        <v>0</v>
      </c>
      <c r="BH356" s="3">
        <v>1</v>
      </c>
      <c r="BI356" s="3">
        <v>1</v>
      </c>
      <c r="BJ356" s="3">
        <v>2.7</v>
      </c>
      <c r="BK356" s="3">
        <v>3</v>
      </c>
      <c r="BL356" s="3">
        <v>170.22</v>
      </c>
      <c r="BM356" s="3">
        <v>25.53</v>
      </c>
      <c r="BN356" s="3">
        <v>195.75</v>
      </c>
      <c r="BO356" s="3">
        <v>195.75</v>
      </c>
      <c r="BQ356" s="3" t="s">
        <v>1099</v>
      </c>
      <c r="BR356" s="3" t="s">
        <v>84</v>
      </c>
      <c r="BS356" s="4">
        <v>44567</v>
      </c>
      <c r="BT356" s="5">
        <v>0.5</v>
      </c>
      <c r="BU356" s="3" t="s">
        <v>1100</v>
      </c>
      <c r="BV356" s="3" t="s">
        <v>87</v>
      </c>
      <c r="BW356" s="3" t="s">
        <v>347</v>
      </c>
      <c r="BX356" s="3" t="s">
        <v>464</v>
      </c>
      <c r="BY356" s="3">
        <v>13288.8</v>
      </c>
      <c r="BZ356" s="3" t="s">
        <v>124</v>
      </c>
      <c r="CA356" s="3" t="s">
        <v>341</v>
      </c>
      <c r="CC356" s="3" t="s">
        <v>460</v>
      </c>
      <c r="CD356" s="3">
        <v>3880</v>
      </c>
      <c r="CE356" s="3" t="s">
        <v>335</v>
      </c>
      <c r="CF356" s="4">
        <v>44568</v>
      </c>
      <c r="CI356" s="3">
        <v>2</v>
      </c>
      <c r="CJ356" s="3">
        <v>2</v>
      </c>
      <c r="CK356" s="3">
        <v>23</v>
      </c>
      <c r="CL356" s="3" t="s">
        <v>87</v>
      </c>
    </row>
    <row r="357" spans="1:90" x14ac:dyDescent="0.2">
      <c r="A357" s="3" t="s">
        <v>72</v>
      </c>
      <c r="B357" s="3" t="s">
        <v>73</v>
      </c>
      <c r="C357" s="3" t="s">
        <v>74</v>
      </c>
      <c r="E357" s="3" t="str">
        <f>"GAB2007581"</f>
        <v>GAB2007581</v>
      </c>
      <c r="F357" s="4">
        <v>44565</v>
      </c>
      <c r="G357" s="3">
        <v>202207</v>
      </c>
      <c r="H357" s="3" t="s">
        <v>75</v>
      </c>
      <c r="I357" s="3" t="s">
        <v>76</v>
      </c>
      <c r="J357" s="3" t="s">
        <v>77</v>
      </c>
      <c r="K357" s="3" t="s">
        <v>78</v>
      </c>
      <c r="L357" s="3" t="s">
        <v>530</v>
      </c>
      <c r="M357" s="3" t="s">
        <v>531</v>
      </c>
      <c r="N357" s="3" t="s">
        <v>532</v>
      </c>
      <c r="O357" s="3" t="s">
        <v>112</v>
      </c>
      <c r="P357" s="3" t="str">
        <f>"CT071167                      "</f>
        <v xml:space="preserve">CT071167                      </v>
      </c>
      <c r="Q357" s="3">
        <v>0</v>
      </c>
      <c r="R357" s="3">
        <v>0</v>
      </c>
      <c r="S357" s="3">
        <v>0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0</v>
      </c>
      <c r="Z357" s="3">
        <v>0</v>
      </c>
      <c r="AA357" s="3">
        <v>0</v>
      </c>
      <c r="AB357" s="3">
        <v>0</v>
      </c>
      <c r="AC357" s="3">
        <v>0</v>
      </c>
      <c r="AD357" s="3">
        <v>0</v>
      </c>
      <c r="AE357" s="3">
        <v>0</v>
      </c>
      <c r="AF357" s="3">
        <v>0</v>
      </c>
      <c r="AG357" s="3">
        <v>0</v>
      </c>
      <c r="AH357" s="3">
        <v>0</v>
      </c>
      <c r="AI357" s="3">
        <v>0</v>
      </c>
      <c r="AJ357" s="3">
        <v>0</v>
      </c>
      <c r="AK357" s="3">
        <v>40.33</v>
      </c>
      <c r="AL357" s="3">
        <v>0</v>
      </c>
      <c r="AM357" s="3">
        <v>0</v>
      </c>
      <c r="AN357" s="3">
        <v>0</v>
      </c>
      <c r="AO357" s="3">
        <v>0</v>
      </c>
      <c r="AP357" s="3">
        <v>0</v>
      </c>
      <c r="AQ357" s="3">
        <v>0</v>
      </c>
      <c r="AR357" s="3">
        <v>0</v>
      </c>
      <c r="AS357" s="3">
        <v>0</v>
      </c>
      <c r="AT357" s="3">
        <v>0</v>
      </c>
      <c r="AU357" s="3">
        <v>0</v>
      </c>
      <c r="AV357" s="3">
        <v>0</v>
      </c>
      <c r="AW357" s="3">
        <v>0</v>
      </c>
      <c r="AX357" s="3">
        <v>0</v>
      </c>
      <c r="AY357" s="3">
        <v>0</v>
      </c>
      <c r="AZ357" s="3">
        <v>0</v>
      </c>
      <c r="BA357" s="3">
        <v>0</v>
      </c>
      <c r="BB357" s="3">
        <v>0</v>
      </c>
      <c r="BC357" s="3">
        <v>0</v>
      </c>
      <c r="BD357" s="3">
        <v>0</v>
      </c>
      <c r="BE357" s="3">
        <v>0</v>
      </c>
      <c r="BF357" s="3">
        <v>0</v>
      </c>
      <c r="BG357" s="3">
        <v>0</v>
      </c>
      <c r="BH357" s="3">
        <v>1</v>
      </c>
      <c r="BI357" s="3">
        <v>1</v>
      </c>
      <c r="BJ357" s="3">
        <v>2.2999999999999998</v>
      </c>
      <c r="BK357" s="3">
        <v>2.5</v>
      </c>
      <c r="BL357" s="3">
        <v>143.74</v>
      </c>
      <c r="BM357" s="3">
        <v>21.56</v>
      </c>
      <c r="BN357" s="3">
        <v>165.3</v>
      </c>
      <c r="BO357" s="3">
        <v>165.3</v>
      </c>
      <c r="BQ357" s="3" t="s">
        <v>533</v>
      </c>
      <c r="BR357" s="3" t="s">
        <v>84</v>
      </c>
      <c r="BS357" s="4">
        <v>44566</v>
      </c>
      <c r="BT357" s="5">
        <v>0.40972222222222227</v>
      </c>
      <c r="BU357" s="3" t="s">
        <v>1101</v>
      </c>
      <c r="BV357" s="3" t="s">
        <v>103</v>
      </c>
      <c r="BY357" s="3">
        <v>11362.45</v>
      </c>
      <c r="BZ357" s="3" t="s">
        <v>124</v>
      </c>
      <c r="CA357" s="3" t="s">
        <v>974</v>
      </c>
      <c r="CC357" s="3" t="s">
        <v>531</v>
      </c>
      <c r="CD357" s="3">
        <v>2515</v>
      </c>
      <c r="CE357" s="3" t="s">
        <v>142</v>
      </c>
      <c r="CF357" s="4">
        <v>44566</v>
      </c>
      <c r="CI357" s="3">
        <v>1</v>
      </c>
      <c r="CJ357" s="3">
        <v>1</v>
      </c>
      <c r="CK357" s="3">
        <v>23</v>
      </c>
      <c r="CL357" s="3" t="s">
        <v>87</v>
      </c>
    </row>
    <row r="358" spans="1:90" x14ac:dyDescent="0.2">
      <c r="A358" s="3" t="s">
        <v>72</v>
      </c>
      <c r="B358" s="3" t="s">
        <v>73</v>
      </c>
      <c r="C358" s="3" t="s">
        <v>74</v>
      </c>
      <c r="E358" s="3" t="str">
        <f>"GAB2007587"</f>
        <v>GAB2007587</v>
      </c>
      <c r="F358" s="4">
        <v>44565</v>
      </c>
      <c r="G358" s="3">
        <v>202207</v>
      </c>
      <c r="H358" s="3" t="s">
        <v>75</v>
      </c>
      <c r="I358" s="3" t="s">
        <v>76</v>
      </c>
      <c r="J358" s="3" t="s">
        <v>77</v>
      </c>
      <c r="K358" s="3" t="s">
        <v>78</v>
      </c>
      <c r="L358" s="3" t="s">
        <v>75</v>
      </c>
      <c r="M358" s="3" t="s">
        <v>76</v>
      </c>
      <c r="N358" s="3" t="s">
        <v>1102</v>
      </c>
      <c r="O358" s="3" t="s">
        <v>112</v>
      </c>
      <c r="P358" s="3" t="str">
        <f>"ORD006413                     "</f>
        <v xml:space="preserve">ORD006413                     </v>
      </c>
      <c r="Q358" s="3">
        <v>0</v>
      </c>
      <c r="R358" s="3">
        <v>0</v>
      </c>
      <c r="S358" s="3">
        <v>0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0</v>
      </c>
      <c r="Z358" s="3">
        <v>0</v>
      </c>
      <c r="AA358" s="3">
        <v>0</v>
      </c>
      <c r="AB358" s="3">
        <v>0</v>
      </c>
      <c r="AC358" s="3">
        <v>0</v>
      </c>
      <c r="AD358" s="3">
        <v>0</v>
      </c>
      <c r="AE358" s="3">
        <v>0</v>
      </c>
      <c r="AF358" s="3">
        <v>0</v>
      </c>
      <c r="AG358" s="3">
        <v>0</v>
      </c>
      <c r="AH358" s="3">
        <v>0</v>
      </c>
      <c r="AI358" s="3">
        <v>0</v>
      </c>
      <c r="AJ358" s="3">
        <v>0</v>
      </c>
      <c r="AK358" s="3">
        <v>13.26</v>
      </c>
      <c r="AL358" s="3">
        <v>0</v>
      </c>
      <c r="AM358" s="3">
        <v>0</v>
      </c>
      <c r="AN358" s="3">
        <v>0</v>
      </c>
      <c r="AO358" s="3">
        <v>0</v>
      </c>
      <c r="AP358" s="3">
        <v>0</v>
      </c>
      <c r="AQ358" s="3">
        <v>0</v>
      </c>
      <c r="AR358" s="3">
        <v>0</v>
      </c>
      <c r="AS358" s="3">
        <v>0</v>
      </c>
      <c r="AT358" s="3">
        <v>0</v>
      </c>
      <c r="AU358" s="3">
        <v>0</v>
      </c>
      <c r="AV358" s="3">
        <v>0</v>
      </c>
      <c r="AW358" s="3">
        <v>0</v>
      </c>
      <c r="AX358" s="3">
        <v>0</v>
      </c>
      <c r="AY358" s="3">
        <v>0</v>
      </c>
      <c r="AZ358" s="3">
        <v>0</v>
      </c>
      <c r="BA358" s="3">
        <v>0</v>
      </c>
      <c r="BB358" s="3">
        <v>0</v>
      </c>
      <c r="BC358" s="3">
        <v>0</v>
      </c>
      <c r="BD358" s="3">
        <v>0</v>
      </c>
      <c r="BE358" s="3">
        <v>0</v>
      </c>
      <c r="BF358" s="3">
        <v>0</v>
      </c>
      <c r="BG358" s="3">
        <v>0</v>
      </c>
      <c r="BH358" s="3">
        <v>1</v>
      </c>
      <c r="BI358" s="3">
        <v>1</v>
      </c>
      <c r="BJ358" s="3">
        <v>2.8</v>
      </c>
      <c r="BK358" s="3">
        <v>3</v>
      </c>
      <c r="BL358" s="3">
        <v>47.27</v>
      </c>
      <c r="BM358" s="3">
        <v>7.09</v>
      </c>
      <c r="BN358" s="3">
        <v>54.36</v>
      </c>
      <c r="BO358" s="3">
        <v>54.36</v>
      </c>
      <c r="BQ358" s="3" t="s">
        <v>1103</v>
      </c>
      <c r="BR358" s="3" t="s">
        <v>84</v>
      </c>
      <c r="BS358" s="4">
        <v>44566</v>
      </c>
      <c r="BT358" s="5">
        <v>0.42499999999999999</v>
      </c>
      <c r="BU358" s="3" t="s">
        <v>1104</v>
      </c>
      <c r="BV358" s="3" t="s">
        <v>103</v>
      </c>
      <c r="BY358" s="3">
        <v>14180.25</v>
      </c>
      <c r="BZ358" s="3" t="s">
        <v>124</v>
      </c>
      <c r="CA358" s="3" t="s">
        <v>1105</v>
      </c>
      <c r="CC358" s="3" t="s">
        <v>76</v>
      </c>
      <c r="CD358" s="3">
        <v>7708</v>
      </c>
      <c r="CE358" s="3" t="s">
        <v>735</v>
      </c>
      <c r="CF358" s="4">
        <v>44567</v>
      </c>
      <c r="CI358" s="3">
        <v>1</v>
      </c>
      <c r="CJ358" s="3">
        <v>1</v>
      </c>
      <c r="CK358" s="3">
        <v>22</v>
      </c>
      <c r="CL358" s="3" t="s">
        <v>87</v>
      </c>
    </row>
    <row r="359" spans="1:90" x14ac:dyDescent="0.2">
      <c r="A359" s="3" t="s">
        <v>72</v>
      </c>
      <c r="B359" s="3" t="s">
        <v>73</v>
      </c>
      <c r="C359" s="3" t="s">
        <v>74</v>
      </c>
      <c r="E359" s="3" t="str">
        <f>"GAB2007580"</f>
        <v>GAB2007580</v>
      </c>
      <c r="F359" s="4">
        <v>44565</v>
      </c>
      <c r="G359" s="3">
        <v>202207</v>
      </c>
      <c r="H359" s="3" t="s">
        <v>75</v>
      </c>
      <c r="I359" s="3" t="s">
        <v>76</v>
      </c>
      <c r="J359" s="3" t="s">
        <v>77</v>
      </c>
      <c r="K359" s="3" t="s">
        <v>78</v>
      </c>
      <c r="L359" s="3" t="s">
        <v>109</v>
      </c>
      <c r="M359" s="3" t="s">
        <v>110</v>
      </c>
      <c r="N359" s="3" t="s">
        <v>170</v>
      </c>
      <c r="O359" s="3" t="s">
        <v>112</v>
      </c>
      <c r="P359" s="3" t="str">
        <f>"CT071169 CT071170 CT071168 CT0"</f>
        <v>CT071169 CT071170 CT071168 CT0</v>
      </c>
      <c r="Q359" s="3">
        <v>0</v>
      </c>
      <c r="R359" s="3">
        <v>0</v>
      </c>
      <c r="S359" s="3">
        <v>0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0</v>
      </c>
      <c r="Z359" s="3">
        <v>0</v>
      </c>
      <c r="AA359" s="3">
        <v>0</v>
      </c>
      <c r="AB359" s="3">
        <v>0</v>
      </c>
      <c r="AC359" s="3">
        <v>0</v>
      </c>
      <c r="AD359" s="3">
        <v>0</v>
      </c>
      <c r="AE359" s="3">
        <v>0</v>
      </c>
      <c r="AF359" s="3">
        <v>0</v>
      </c>
      <c r="AG359" s="3">
        <v>0</v>
      </c>
      <c r="AH359" s="3">
        <v>0</v>
      </c>
      <c r="AI359" s="3">
        <v>0</v>
      </c>
      <c r="AJ359" s="3">
        <v>0</v>
      </c>
      <c r="AK359" s="3">
        <v>47.76</v>
      </c>
      <c r="AL359" s="3">
        <v>0</v>
      </c>
      <c r="AM359" s="3">
        <v>0</v>
      </c>
      <c r="AN359" s="3">
        <v>0</v>
      </c>
      <c r="AO359" s="3">
        <v>0</v>
      </c>
      <c r="AP359" s="3">
        <v>0</v>
      </c>
      <c r="AQ359" s="3">
        <v>15</v>
      </c>
      <c r="AR359" s="3">
        <v>0</v>
      </c>
      <c r="AS359" s="3">
        <v>0</v>
      </c>
      <c r="AT359" s="3">
        <v>0</v>
      </c>
      <c r="AU359" s="3">
        <v>0</v>
      </c>
      <c r="AV359" s="3">
        <v>0</v>
      </c>
      <c r="AW359" s="3">
        <v>0</v>
      </c>
      <c r="AX359" s="3">
        <v>0</v>
      </c>
      <c r="AY359" s="3">
        <v>0</v>
      </c>
      <c r="AZ359" s="3">
        <v>0</v>
      </c>
      <c r="BA359" s="3">
        <v>0</v>
      </c>
      <c r="BB359" s="3">
        <v>0</v>
      </c>
      <c r="BC359" s="3">
        <v>0</v>
      </c>
      <c r="BD359" s="3">
        <v>0</v>
      </c>
      <c r="BE359" s="3">
        <v>0</v>
      </c>
      <c r="BF359" s="3">
        <v>0</v>
      </c>
      <c r="BG359" s="3">
        <v>0</v>
      </c>
      <c r="BH359" s="3">
        <v>1</v>
      </c>
      <c r="BI359" s="3">
        <v>1</v>
      </c>
      <c r="BJ359" s="3">
        <v>2.7</v>
      </c>
      <c r="BK359" s="3">
        <v>3</v>
      </c>
      <c r="BL359" s="3">
        <v>185.22</v>
      </c>
      <c r="BM359" s="3">
        <v>27.78</v>
      </c>
      <c r="BN359" s="3">
        <v>213</v>
      </c>
      <c r="BO359" s="3">
        <v>213</v>
      </c>
      <c r="BQ359" s="3" t="s">
        <v>113</v>
      </c>
      <c r="BR359" s="3" t="s">
        <v>84</v>
      </c>
      <c r="BS359" s="4">
        <v>44566</v>
      </c>
      <c r="BT359" s="5">
        <v>0.41180555555555554</v>
      </c>
      <c r="BU359" s="3" t="s">
        <v>1106</v>
      </c>
      <c r="BV359" s="3" t="s">
        <v>103</v>
      </c>
      <c r="BY359" s="3">
        <v>13277.25</v>
      </c>
      <c r="BZ359" s="3" t="s">
        <v>114</v>
      </c>
      <c r="CA359" s="3" t="s">
        <v>597</v>
      </c>
      <c r="CC359" s="3" t="s">
        <v>110</v>
      </c>
      <c r="CD359" s="3">
        <v>2745</v>
      </c>
      <c r="CE359" s="3" t="s">
        <v>1107</v>
      </c>
      <c r="CF359" s="4">
        <v>44572</v>
      </c>
      <c r="CI359" s="3">
        <v>1</v>
      </c>
      <c r="CJ359" s="3">
        <v>1</v>
      </c>
      <c r="CK359" s="3">
        <v>23</v>
      </c>
      <c r="CL359" s="3" t="s">
        <v>87</v>
      </c>
    </row>
    <row r="360" spans="1:90" x14ac:dyDescent="0.2">
      <c r="A360" s="3" t="s">
        <v>72</v>
      </c>
      <c r="B360" s="3" t="s">
        <v>73</v>
      </c>
      <c r="C360" s="3" t="s">
        <v>74</v>
      </c>
      <c r="E360" s="3" t="str">
        <f>"GAB2007596"</f>
        <v>GAB2007596</v>
      </c>
      <c r="F360" s="4">
        <v>44565</v>
      </c>
      <c r="G360" s="3">
        <v>202207</v>
      </c>
      <c r="H360" s="3" t="s">
        <v>75</v>
      </c>
      <c r="I360" s="3" t="s">
        <v>76</v>
      </c>
      <c r="J360" s="3" t="s">
        <v>77</v>
      </c>
      <c r="K360" s="3" t="s">
        <v>78</v>
      </c>
      <c r="L360" s="3" t="s">
        <v>75</v>
      </c>
      <c r="M360" s="3" t="s">
        <v>76</v>
      </c>
      <c r="N360" s="3" t="s">
        <v>904</v>
      </c>
      <c r="O360" s="3" t="s">
        <v>112</v>
      </c>
      <c r="P360" s="3" t="str">
        <f>"CT071188                      "</f>
        <v xml:space="preserve">CT071188                      </v>
      </c>
      <c r="Q360" s="3">
        <v>0</v>
      </c>
      <c r="R360" s="3">
        <v>0</v>
      </c>
      <c r="S360" s="3">
        <v>0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0</v>
      </c>
      <c r="Z360" s="3">
        <v>0</v>
      </c>
      <c r="AA360" s="3">
        <v>0</v>
      </c>
      <c r="AB360" s="3">
        <v>0</v>
      </c>
      <c r="AC360" s="3">
        <v>0</v>
      </c>
      <c r="AD360" s="3">
        <v>0</v>
      </c>
      <c r="AE360" s="3">
        <v>0</v>
      </c>
      <c r="AF360" s="3">
        <v>0</v>
      </c>
      <c r="AG360" s="3">
        <v>0</v>
      </c>
      <c r="AH360" s="3">
        <v>0</v>
      </c>
      <c r="AI360" s="3">
        <v>0</v>
      </c>
      <c r="AJ360" s="3">
        <v>0</v>
      </c>
      <c r="AK360" s="3">
        <v>13.26</v>
      </c>
      <c r="AL360" s="3">
        <v>0</v>
      </c>
      <c r="AM360" s="3">
        <v>0</v>
      </c>
      <c r="AN360" s="3">
        <v>0</v>
      </c>
      <c r="AO360" s="3">
        <v>0</v>
      </c>
      <c r="AP360" s="3">
        <v>0</v>
      </c>
      <c r="AQ360" s="3">
        <v>0</v>
      </c>
      <c r="AR360" s="3">
        <v>0</v>
      </c>
      <c r="AS360" s="3">
        <v>0</v>
      </c>
      <c r="AT360" s="3">
        <v>0</v>
      </c>
      <c r="AU360" s="3">
        <v>0</v>
      </c>
      <c r="AV360" s="3">
        <v>0</v>
      </c>
      <c r="AW360" s="3">
        <v>0</v>
      </c>
      <c r="AX360" s="3">
        <v>0</v>
      </c>
      <c r="AY360" s="3">
        <v>0</v>
      </c>
      <c r="AZ360" s="3">
        <v>0</v>
      </c>
      <c r="BA360" s="3">
        <v>0</v>
      </c>
      <c r="BB360" s="3">
        <v>0</v>
      </c>
      <c r="BC360" s="3">
        <v>0</v>
      </c>
      <c r="BD360" s="3">
        <v>0</v>
      </c>
      <c r="BE360" s="3">
        <v>0</v>
      </c>
      <c r="BF360" s="3">
        <v>0</v>
      </c>
      <c r="BG360" s="3">
        <v>0</v>
      </c>
      <c r="BH360" s="3">
        <v>1</v>
      </c>
      <c r="BI360" s="3">
        <v>1</v>
      </c>
      <c r="BJ360" s="3">
        <v>2.7</v>
      </c>
      <c r="BK360" s="3">
        <v>3</v>
      </c>
      <c r="BL360" s="3">
        <v>47.27</v>
      </c>
      <c r="BM360" s="3">
        <v>7.09</v>
      </c>
      <c r="BN360" s="3">
        <v>54.36</v>
      </c>
      <c r="BO360" s="3">
        <v>54.36</v>
      </c>
      <c r="BQ360" s="3" t="s">
        <v>905</v>
      </c>
      <c r="BR360" s="3" t="s">
        <v>84</v>
      </c>
      <c r="BS360" s="4">
        <v>44566</v>
      </c>
      <c r="BT360" s="5">
        <v>0.34652777777777777</v>
      </c>
      <c r="BU360" s="3" t="s">
        <v>1108</v>
      </c>
      <c r="BV360" s="3" t="s">
        <v>103</v>
      </c>
      <c r="BY360" s="3">
        <v>13267.8</v>
      </c>
      <c r="BZ360" s="3" t="s">
        <v>124</v>
      </c>
      <c r="CA360" s="3" t="s">
        <v>907</v>
      </c>
      <c r="CC360" s="3" t="s">
        <v>76</v>
      </c>
      <c r="CD360" s="3">
        <v>7530</v>
      </c>
      <c r="CE360" s="3" t="s">
        <v>497</v>
      </c>
      <c r="CF360" s="4">
        <v>44567</v>
      </c>
      <c r="CI360" s="3">
        <v>1</v>
      </c>
      <c r="CJ360" s="3">
        <v>1</v>
      </c>
      <c r="CK360" s="3">
        <v>22</v>
      </c>
      <c r="CL360" s="3" t="s">
        <v>87</v>
      </c>
    </row>
    <row r="361" spans="1:90" x14ac:dyDescent="0.2">
      <c r="A361" s="3" t="s">
        <v>72</v>
      </c>
      <c r="B361" s="3" t="s">
        <v>73</v>
      </c>
      <c r="C361" s="3" t="s">
        <v>74</v>
      </c>
      <c r="E361" s="3" t="str">
        <f>"GAB2007585"</f>
        <v>GAB2007585</v>
      </c>
      <c r="F361" s="4">
        <v>44565</v>
      </c>
      <c r="G361" s="3">
        <v>202207</v>
      </c>
      <c r="H361" s="3" t="s">
        <v>75</v>
      </c>
      <c r="I361" s="3" t="s">
        <v>76</v>
      </c>
      <c r="J361" s="3" t="s">
        <v>77</v>
      </c>
      <c r="K361" s="3" t="s">
        <v>78</v>
      </c>
      <c r="L361" s="3" t="s">
        <v>133</v>
      </c>
      <c r="M361" s="3" t="s">
        <v>134</v>
      </c>
      <c r="N361" s="3" t="s">
        <v>820</v>
      </c>
      <c r="O361" s="3" t="s">
        <v>112</v>
      </c>
      <c r="P361" s="3" t="str">
        <f>"ORD006378                     "</f>
        <v xml:space="preserve">ORD006378                     </v>
      </c>
      <c r="Q361" s="3">
        <v>0</v>
      </c>
      <c r="R361" s="3">
        <v>0</v>
      </c>
      <c r="S361" s="3">
        <v>0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0</v>
      </c>
      <c r="Z361" s="3">
        <v>0</v>
      </c>
      <c r="AA361" s="3">
        <v>0</v>
      </c>
      <c r="AB361" s="3">
        <v>0</v>
      </c>
      <c r="AC361" s="3">
        <v>0</v>
      </c>
      <c r="AD361" s="3">
        <v>0</v>
      </c>
      <c r="AE361" s="3">
        <v>0</v>
      </c>
      <c r="AF361" s="3">
        <v>0</v>
      </c>
      <c r="AG361" s="3">
        <v>0</v>
      </c>
      <c r="AH361" s="3">
        <v>0</v>
      </c>
      <c r="AI361" s="3">
        <v>0</v>
      </c>
      <c r="AJ361" s="3">
        <v>0</v>
      </c>
      <c r="AK361" s="3">
        <v>21.22</v>
      </c>
      <c r="AL361" s="3">
        <v>0</v>
      </c>
      <c r="AM361" s="3">
        <v>0</v>
      </c>
      <c r="AN361" s="3">
        <v>0</v>
      </c>
      <c r="AO361" s="3">
        <v>0</v>
      </c>
      <c r="AP361" s="3">
        <v>0</v>
      </c>
      <c r="AQ361" s="3">
        <v>0</v>
      </c>
      <c r="AR361" s="3">
        <v>0</v>
      </c>
      <c r="AS361" s="3">
        <v>0</v>
      </c>
      <c r="AT361" s="3">
        <v>0</v>
      </c>
      <c r="AU361" s="3">
        <v>0</v>
      </c>
      <c r="AV361" s="3">
        <v>0</v>
      </c>
      <c r="AW361" s="3">
        <v>0</v>
      </c>
      <c r="AX361" s="3">
        <v>0</v>
      </c>
      <c r="AY361" s="3">
        <v>0</v>
      </c>
      <c r="AZ361" s="3">
        <v>0</v>
      </c>
      <c r="BA361" s="3">
        <v>0</v>
      </c>
      <c r="BB361" s="3">
        <v>0</v>
      </c>
      <c r="BC361" s="3">
        <v>0</v>
      </c>
      <c r="BD361" s="3">
        <v>0</v>
      </c>
      <c r="BE361" s="3">
        <v>0</v>
      </c>
      <c r="BF361" s="3">
        <v>0</v>
      </c>
      <c r="BG361" s="3">
        <v>0</v>
      </c>
      <c r="BH361" s="3">
        <v>1</v>
      </c>
      <c r="BI361" s="3">
        <v>1</v>
      </c>
      <c r="BJ361" s="3">
        <v>2.4</v>
      </c>
      <c r="BK361" s="3">
        <v>2.5</v>
      </c>
      <c r="BL361" s="3">
        <v>75.64</v>
      </c>
      <c r="BM361" s="3">
        <v>11.35</v>
      </c>
      <c r="BN361" s="3">
        <v>86.99</v>
      </c>
      <c r="BO361" s="3">
        <v>86.99</v>
      </c>
      <c r="BQ361" s="3" t="s">
        <v>506</v>
      </c>
      <c r="BR361" s="3" t="s">
        <v>84</v>
      </c>
      <c r="BS361" s="4">
        <v>44566</v>
      </c>
      <c r="BT361" s="5">
        <v>0.71944444444444444</v>
      </c>
      <c r="BU361" s="3" t="s">
        <v>1109</v>
      </c>
      <c r="BV361" s="3" t="s">
        <v>87</v>
      </c>
      <c r="BW361" s="3" t="s">
        <v>278</v>
      </c>
      <c r="BX361" s="3" t="s">
        <v>688</v>
      </c>
      <c r="BY361" s="3">
        <v>12147.6</v>
      </c>
      <c r="BZ361" s="3" t="s">
        <v>124</v>
      </c>
      <c r="CA361" s="3" t="s">
        <v>1110</v>
      </c>
      <c r="CC361" s="3" t="s">
        <v>134</v>
      </c>
      <c r="CD361" s="3">
        <v>1724</v>
      </c>
      <c r="CE361" s="3" t="s">
        <v>142</v>
      </c>
      <c r="CF361" s="4">
        <v>44566</v>
      </c>
      <c r="CI361" s="3">
        <v>1</v>
      </c>
      <c r="CJ361" s="3">
        <v>1</v>
      </c>
      <c r="CK361" s="3">
        <v>21</v>
      </c>
      <c r="CL361" s="3" t="s">
        <v>87</v>
      </c>
    </row>
    <row r="362" spans="1:90" x14ac:dyDescent="0.2">
      <c r="A362" s="3" t="s">
        <v>72</v>
      </c>
      <c r="B362" s="3" t="s">
        <v>73</v>
      </c>
      <c r="C362" s="3" t="s">
        <v>74</v>
      </c>
      <c r="E362" s="3" t="str">
        <f>"GAB2007595"</f>
        <v>GAB2007595</v>
      </c>
      <c r="F362" s="4">
        <v>44565</v>
      </c>
      <c r="G362" s="3">
        <v>202207</v>
      </c>
      <c r="H362" s="3" t="s">
        <v>75</v>
      </c>
      <c r="I362" s="3" t="s">
        <v>76</v>
      </c>
      <c r="J362" s="3" t="s">
        <v>77</v>
      </c>
      <c r="K362" s="3" t="s">
        <v>78</v>
      </c>
      <c r="L362" s="3" t="s">
        <v>194</v>
      </c>
      <c r="M362" s="3" t="s">
        <v>195</v>
      </c>
      <c r="N362" s="3" t="s">
        <v>477</v>
      </c>
      <c r="O362" s="3" t="s">
        <v>112</v>
      </c>
      <c r="P362" s="3" t="str">
        <f>"CT071187                      "</f>
        <v xml:space="preserve">CT071187                      </v>
      </c>
      <c r="Q362" s="3">
        <v>0</v>
      </c>
      <c r="R362" s="3">
        <v>0</v>
      </c>
      <c r="S362" s="3">
        <v>0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0</v>
      </c>
      <c r="Z362" s="3">
        <v>0</v>
      </c>
      <c r="AA362" s="3">
        <v>0</v>
      </c>
      <c r="AB362" s="3">
        <v>0</v>
      </c>
      <c r="AC362" s="3">
        <v>0</v>
      </c>
      <c r="AD362" s="3">
        <v>0</v>
      </c>
      <c r="AE362" s="3">
        <v>0</v>
      </c>
      <c r="AF362" s="3">
        <v>0</v>
      </c>
      <c r="AG362" s="3">
        <v>0</v>
      </c>
      <c r="AH362" s="3">
        <v>0</v>
      </c>
      <c r="AI362" s="3">
        <v>0</v>
      </c>
      <c r="AJ362" s="3">
        <v>0</v>
      </c>
      <c r="AK362" s="3">
        <v>59.41</v>
      </c>
      <c r="AL362" s="3">
        <v>0</v>
      </c>
      <c r="AM362" s="3">
        <v>0</v>
      </c>
      <c r="AN362" s="3">
        <v>0</v>
      </c>
      <c r="AO362" s="3">
        <v>0</v>
      </c>
      <c r="AP362" s="3">
        <v>0</v>
      </c>
      <c r="AQ362" s="3">
        <v>0</v>
      </c>
      <c r="AR362" s="3">
        <v>0</v>
      </c>
      <c r="AS362" s="3">
        <v>0</v>
      </c>
      <c r="AT362" s="3">
        <v>0</v>
      </c>
      <c r="AU362" s="3">
        <v>0</v>
      </c>
      <c r="AV362" s="3">
        <v>0</v>
      </c>
      <c r="AW362" s="3">
        <v>0</v>
      </c>
      <c r="AX362" s="3">
        <v>0</v>
      </c>
      <c r="AY362" s="3">
        <v>0</v>
      </c>
      <c r="AZ362" s="3">
        <v>0</v>
      </c>
      <c r="BA362" s="3">
        <v>0</v>
      </c>
      <c r="BB362" s="3">
        <v>0</v>
      </c>
      <c r="BC362" s="3">
        <v>0</v>
      </c>
      <c r="BD362" s="3">
        <v>0</v>
      </c>
      <c r="BE362" s="3">
        <v>0</v>
      </c>
      <c r="BF362" s="3">
        <v>0</v>
      </c>
      <c r="BG362" s="3">
        <v>0</v>
      </c>
      <c r="BH362" s="3">
        <v>1</v>
      </c>
      <c r="BI362" s="3">
        <v>2</v>
      </c>
      <c r="BJ362" s="3">
        <v>7</v>
      </c>
      <c r="BK362" s="3">
        <v>7</v>
      </c>
      <c r="BL362" s="3">
        <v>211.75</v>
      </c>
      <c r="BM362" s="3">
        <v>31.76</v>
      </c>
      <c r="BN362" s="3">
        <v>243.51</v>
      </c>
      <c r="BO362" s="3">
        <v>243.51</v>
      </c>
      <c r="BQ362" s="3" t="s">
        <v>478</v>
      </c>
      <c r="BR362" s="3" t="s">
        <v>84</v>
      </c>
      <c r="BS362" s="4">
        <v>44566</v>
      </c>
      <c r="BT362" s="5">
        <v>0.56805555555555554</v>
      </c>
      <c r="BU362" s="3" t="s">
        <v>1111</v>
      </c>
      <c r="BV362" s="3" t="s">
        <v>87</v>
      </c>
      <c r="BY362" s="3">
        <v>34840</v>
      </c>
      <c r="BZ362" s="3" t="s">
        <v>124</v>
      </c>
      <c r="CA362" s="3" t="s">
        <v>480</v>
      </c>
      <c r="CC362" s="3" t="s">
        <v>195</v>
      </c>
      <c r="CD362" s="3">
        <v>43</v>
      </c>
      <c r="CE362" s="3" t="s">
        <v>1112</v>
      </c>
      <c r="CF362" s="4">
        <v>44566</v>
      </c>
      <c r="CI362" s="3">
        <v>1</v>
      </c>
      <c r="CJ362" s="3">
        <v>1</v>
      </c>
      <c r="CK362" s="3">
        <v>21</v>
      </c>
      <c r="CL362" s="3" t="s">
        <v>87</v>
      </c>
    </row>
    <row r="363" spans="1:90" x14ac:dyDescent="0.2">
      <c r="A363" s="3" t="s">
        <v>72</v>
      </c>
      <c r="B363" s="3" t="s">
        <v>73</v>
      </c>
      <c r="C363" s="3" t="s">
        <v>74</v>
      </c>
      <c r="E363" s="3" t="str">
        <f>"GAB2007584"</f>
        <v>GAB2007584</v>
      </c>
      <c r="F363" s="4">
        <v>44565</v>
      </c>
      <c r="G363" s="3">
        <v>202207</v>
      </c>
      <c r="H363" s="3" t="s">
        <v>75</v>
      </c>
      <c r="I363" s="3" t="s">
        <v>76</v>
      </c>
      <c r="J363" s="3" t="s">
        <v>77</v>
      </c>
      <c r="K363" s="3" t="s">
        <v>78</v>
      </c>
      <c r="L363" s="3" t="s">
        <v>365</v>
      </c>
      <c r="M363" s="3" t="s">
        <v>366</v>
      </c>
      <c r="N363" s="3" t="s">
        <v>714</v>
      </c>
      <c r="O363" s="3" t="s">
        <v>112</v>
      </c>
      <c r="P363" s="3" t="str">
        <f>"ORD006387                     "</f>
        <v xml:space="preserve">ORD006387                     </v>
      </c>
      <c r="Q363" s="3">
        <v>0</v>
      </c>
      <c r="R363" s="3">
        <v>0</v>
      </c>
      <c r="S363" s="3">
        <v>0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  <c r="AA363" s="3">
        <v>0</v>
      </c>
      <c r="AB363" s="3">
        <v>0</v>
      </c>
      <c r="AC363" s="3">
        <v>0</v>
      </c>
      <c r="AD363" s="3">
        <v>0</v>
      </c>
      <c r="AE363" s="3">
        <v>0</v>
      </c>
      <c r="AF363" s="3">
        <v>0</v>
      </c>
      <c r="AG363" s="3">
        <v>0</v>
      </c>
      <c r="AH363" s="3">
        <v>0</v>
      </c>
      <c r="AI363" s="3">
        <v>0</v>
      </c>
      <c r="AJ363" s="3">
        <v>0</v>
      </c>
      <c r="AK363" s="3">
        <v>25.47</v>
      </c>
      <c r="AL363" s="3">
        <v>0</v>
      </c>
      <c r="AM363" s="3">
        <v>0</v>
      </c>
      <c r="AN363" s="3">
        <v>0</v>
      </c>
      <c r="AO363" s="3">
        <v>0</v>
      </c>
      <c r="AP363" s="3">
        <v>0</v>
      </c>
      <c r="AQ363" s="3">
        <v>0</v>
      </c>
      <c r="AR363" s="3">
        <v>0</v>
      </c>
      <c r="AS363" s="3">
        <v>0</v>
      </c>
      <c r="AT363" s="3">
        <v>0</v>
      </c>
      <c r="AU363" s="3">
        <v>0</v>
      </c>
      <c r="AV363" s="3">
        <v>0</v>
      </c>
      <c r="AW363" s="3">
        <v>0</v>
      </c>
      <c r="AX363" s="3">
        <v>0</v>
      </c>
      <c r="AY363" s="3">
        <v>0</v>
      </c>
      <c r="AZ363" s="3">
        <v>0</v>
      </c>
      <c r="BA363" s="3">
        <v>0</v>
      </c>
      <c r="BB363" s="3">
        <v>0</v>
      </c>
      <c r="BC363" s="3">
        <v>0</v>
      </c>
      <c r="BD363" s="3">
        <v>0</v>
      </c>
      <c r="BE363" s="3">
        <v>0</v>
      </c>
      <c r="BF363" s="3">
        <v>0</v>
      </c>
      <c r="BG363" s="3">
        <v>0</v>
      </c>
      <c r="BH363" s="3">
        <v>1</v>
      </c>
      <c r="BI363" s="3">
        <v>1</v>
      </c>
      <c r="BJ363" s="3">
        <v>3</v>
      </c>
      <c r="BK363" s="3">
        <v>3</v>
      </c>
      <c r="BL363" s="3">
        <v>90.77</v>
      </c>
      <c r="BM363" s="3">
        <v>13.62</v>
      </c>
      <c r="BN363" s="3">
        <v>104.39</v>
      </c>
      <c r="BO363" s="3">
        <v>104.39</v>
      </c>
      <c r="BQ363" s="3" t="s">
        <v>1113</v>
      </c>
      <c r="BR363" s="3" t="s">
        <v>84</v>
      </c>
      <c r="BS363" s="4">
        <v>44566</v>
      </c>
      <c r="BT363" s="5">
        <v>0.4375</v>
      </c>
      <c r="BU363" s="3" t="s">
        <v>1114</v>
      </c>
      <c r="BV363" s="3" t="s">
        <v>103</v>
      </c>
      <c r="BY363" s="3">
        <v>14972.1</v>
      </c>
      <c r="BZ363" s="3" t="s">
        <v>124</v>
      </c>
      <c r="CA363" s="3" t="s">
        <v>1115</v>
      </c>
      <c r="CC363" s="3" t="s">
        <v>366</v>
      </c>
      <c r="CD363" s="3">
        <v>6001</v>
      </c>
      <c r="CE363" s="3" t="s">
        <v>128</v>
      </c>
      <c r="CF363" s="4">
        <v>44566</v>
      </c>
      <c r="CI363" s="3">
        <v>1</v>
      </c>
      <c r="CJ363" s="3">
        <v>1</v>
      </c>
      <c r="CK363" s="3">
        <v>21</v>
      </c>
      <c r="CL363" s="3" t="s">
        <v>87</v>
      </c>
    </row>
    <row r="364" spans="1:90" x14ac:dyDescent="0.2">
      <c r="A364" s="3" t="s">
        <v>72</v>
      </c>
      <c r="B364" s="3" t="s">
        <v>73</v>
      </c>
      <c r="C364" s="3" t="s">
        <v>74</v>
      </c>
      <c r="E364" s="3" t="str">
        <f>"GAB2007594"</f>
        <v>GAB2007594</v>
      </c>
      <c r="F364" s="4">
        <v>44565</v>
      </c>
      <c r="G364" s="3">
        <v>202207</v>
      </c>
      <c r="H364" s="3" t="s">
        <v>75</v>
      </c>
      <c r="I364" s="3" t="s">
        <v>76</v>
      </c>
      <c r="J364" s="3" t="s">
        <v>77</v>
      </c>
      <c r="K364" s="3" t="s">
        <v>78</v>
      </c>
      <c r="L364" s="3" t="s">
        <v>252</v>
      </c>
      <c r="M364" s="3" t="s">
        <v>253</v>
      </c>
      <c r="N364" s="3" t="s">
        <v>254</v>
      </c>
      <c r="O364" s="3" t="s">
        <v>112</v>
      </c>
      <c r="P364" s="3" t="str">
        <f>"CT071186                      "</f>
        <v xml:space="preserve">CT071186                      </v>
      </c>
      <c r="Q364" s="3">
        <v>0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0</v>
      </c>
      <c r="Z364" s="3">
        <v>0</v>
      </c>
      <c r="AA364" s="3">
        <v>0</v>
      </c>
      <c r="AB364" s="3">
        <v>0</v>
      </c>
      <c r="AC364" s="3">
        <v>0</v>
      </c>
      <c r="AD364" s="3">
        <v>0</v>
      </c>
      <c r="AE364" s="3">
        <v>0</v>
      </c>
      <c r="AF364" s="3">
        <v>0</v>
      </c>
      <c r="AG364" s="3">
        <v>0</v>
      </c>
      <c r="AH364" s="3">
        <v>0</v>
      </c>
      <c r="AI364" s="3">
        <v>0</v>
      </c>
      <c r="AJ364" s="3">
        <v>0</v>
      </c>
      <c r="AK364" s="3">
        <v>32.9</v>
      </c>
      <c r="AL364" s="3">
        <v>0</v>
      </c>
      <c r="AM364" s="3">
        <v>0</v>
      </c>
      <c r="AN364" s="3">
        <v>0</v>
      </c>
      <c r="AO364" s="3">
        <v>0</v>
      </c>
      <c r="AP364" s="3">
        <v>0</v>
      </c>
      <c r="AQ364" s="3">
        <v>0</v>
      </c>
      <c r="AR364" s="3">
        <v>0</v>
      </c>
      <c r="AS364" s="3">
        <v>0</v>
      </c>
      <c r="AT364" s="3">
        <v>0</v>
      </c>
      <c r="AU364" s="3">
        <v>0</v>
      </c>
      <c r="AV364" s="3">
        <v>0</v>
      </c>
      <c r="AW364" s="3">
        <v>0</v>
      </c>
      <c r="AX364" s="3">
        <v>0</v>
      </c>
      <c r="AY364" s="3">
        <v>0</v>
      </c>
      <c r="AZ364" s="3">
        <v>0</v>
      </c>
      <c r="BA364" s="3">
        <v>0</v>
      </c>
      <c r="BB364" s="3">
        <v>0</v>
      </c>
      <c r="BC364" s="3">
        <v>0</v>
      </c>
      <c r="BD364" s="3">
        <v>0</v>
      </c>
      <c r="BE364" s="3">
        <v>0</v>
      </c>
      <c r="BF364" s="3">
        <v>0</v>
      </c>
      <c r="BG364" s="3">
        <v>0</v>
      </c>
      <c r="BH364" s="3">
        <v>1</v>
      </c>
      <c r="BI364" s="3">
        <v>1</v>
      </c>
      <c r="BJ364" s="3">
        <v>1.9</v>
      </c>
      <c r="BK364" s="3">
        <v>2</v>
      </c>
      <c r="BL364" s="3">
        <v>117.26</v>
      </c>
      <c r="BM364" s="3">
        <v>17.59</v>
      </c>
      <c r="BN364" s="3">
        <v>134.85</v>
      </c>
      <c r="BO364" s="3">
        <v>134.85</v>
      </c>
      <c r="BQ364" s="3" t="s">
        <v>255</v>
      </c>
      <c r="BR364" s="3" t="s">
        <v>84</v>
      </c>
      <c r="BS364" s="4">
        <v>44566</v>
      </c>
      <c r="BT364" s="5">
        <v>0.41180555555555554</v>
      </c>
      <c r="BU364" s="3" t="s">
        <v>496</v>
      </c>
      <c r="BV364" s="3" t="s">
        <v>103</v>
      </c>
      <c r="BY364" s="3">
        <v>9633.69</v>
      </c>
      <c r="BZ364" s="3" t="s">
        <v>124</v>
      </c>
      <c r="CA364" s="3" t="s">
        <v>259</v>
      </c>
      <c r="CC364" s="3" t="s">
        <v>253</v>
      </c>
      <c r="CD364" s="3">
        <v>9459</v>
      </c>
      <c r="CE364" s="3" t="s">
        <v>142</v>
      </c>
      <c r="CF364" s="4">
        <v>44566</v>
      </c>
      <c r="CI364" s="3">
        <v>1</v>
      </c>
      <c r="CJ364" s="3">
        <v>1</v>
      </c>
      <c r="CK364" s="3">
        <v>23</v>
      </c>
      <c r="CL364" s="3" t="s">
        <v>87</v>
      </c>
    </row>
    <row r="365" spans="1:90" x14ac:dyDescent="0.2">
      <c r="A365" s="3" t="s">
        <v>72</v>
      </c>
      <c r="B365" s="3" t="s">
        <v>73</v>
      </c>
      <c r="C365" s="3" t="s">
        <v>74</v>
      </c>
      <c r="E365" s="3" t="str">
        <f>"GAB2007583"</f>
        <v>GAB2007583</v>
      </c>
      <c r="F365" s="4">
        <v>44565</v>
      </c>
      <c r="G365" s="3">
        <v>202207</v>
      </c>
      <c r="H365" s="3" t="s">
        <v>75</v>
      </c>
      <c r="I365" s="3" t="s">
        <v>76</v>
      </c>
      <c r="J365" s="3" t="s">
        <v>77</v>
      </c>
      <c r="K365" s="3" t="s">
        <v>78</v>
      </c>
      <c r="L365" s="3" t="s">
        <v>129</v>
      </c>
      <c r="M365" s="3" t="s">
        <v>130</v>
      </c>
      <c r="N365" s="3" t="s">
        <v>425</v>
      </c>
      <c r="O365" s="3" t="s">
        <v>112</v>
      </c>
      <c r="P365" s="3" t="str">
        <f>"CT071172                      "</f>
        <v xml:space="preserve">CT071172                      </v>
      </c>
      <c r="Q365" s="3">
        <v>0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0</v>
      </c>
      <c r="Z365" s="3">
        <v>0</v>
      </c>
      <c r="AA365" s="3">
        <v>0</v>
      </c>
      <c r="AB365" s="3">
        <v>0</v>
      </c>
      <c r="AC365" s="3">
        <v>0</v>
      </c>
      <c r="AD365" s="3">
        <v>0</v>
      </c>
      <c r="AE365" s="3">
        <v>0</v>
      </c>
      <c r="AF365" s="3">
        <v>0</v>
      </c>
      <c r="AG365" s="3">
        <v>0</v>
      </c>
      <c r="AH365" s="3">
        <v>0</v>
      </c>
      <c r="AI365" s="3">
        <v>0</v>
      </c>
      <c r="AJ365" s="3">
        <v>0</v>
      </c>
      <c r="AK365" s="3">
        <v>16.98</v>
      </c>
      <c r="AL365" s="3">
        <v>0</v>
      </c>
      <c r="AM365" s="3">
        <v>0</v>
      </c>
      <c r="AN365" s="3">
        <v>0</v>
      </c>
      <c r="AO365" s="3">
        <v>0</v>
      </c>
      <c r="AP365" s="3">
        <v>0</v>
      </c>
      <c r="AQ365" s="3">
        <v>0</v>
      </c>
      <c r="AR365" s="3">
        <v>0</v>
      </c>
      <c r="AS365" s="3">
        <v>0</v>
      </c>
      <c r="AT365" s="3">
        <v>0</v>
      </c>
      <c r="AU365" s="3">
        <v>0</v>
      </c>
      <c r="AV365" s="3">
        <v>0</v>
      </c>
      <c r="AW365" s="3">
        <v>0</v>
      </c>
      <c r="AX365" s="3">
        <v>0</v>
      </c>
      <c r="AY365" s="3">
        <v>0</v>
      </c>
      <c r="AZ365" s="3">
        <v>0</v>
      </c>
      <c r="BA365" s="3">
        <v>0</v>
      </c>
      <c r="BB365" s="3">
        <v>0</v>
      </c>
      <c r="BC365" s="3">
        <v>0</v>
      </c>
      <c r="BD365" s="3">
        <v>0</v>
      </c>
      <c r="BE365" s="3">
        <v>0</v>
      </c>
      <c r="BF365" s="3">
        <v>0</v>
      </c>
      <c r="BG365" s="3">
        <v>0</v>
      </c>
      <c r="BH365" s="3">
        <v>1</v>
      </c>
      <c r="BI365" s="3">
        <v>0.6</v>
      </c>
      <c r="BJ365" s="3">
        <v>1.9</v>
      </c>
      <c r="BK365" s="3">
        <v>2</v>
      </c>
      <c r="BL365" s="3">
        <v>60.52</v>
      </c>
      <c r="BM365" s="3">
        <v>9.08</v>
      </c>
      <c r="BN365" s="3">
        <v>69.599999999999994</v>
      </c>
      <c r="BO365" s="3">
        <v>69.599999999999994</v>
      </c>
      <c r="BQ365" s="3" t="s">
        <v>426</v>
      </c>
      <c r="BR365" s="3" t="s">
        <v>84</v>
      </c>
      <c r="BS365" s="4">
        <v>44567</v>
      </c>
      <c r="BT365" s="5">
        <v>0.47083333333333338</v>
      </c>
      <c r="BU365" s="3" t="s">
        <v>427</v>
      </c>
      <c r="BV365" s="3" t="s">
        <v>87</v>
      </c>
      <c r="BW365" s="3" t="s">
        <v>257</v>
      </c>
      <c r="BX365" s="3" t="s">
        <v>428</v>
      </c>
      <c r="BY365" s="3">
        <v>9434.8799999999992</v>
      </c>
      <c r="BZ365" s="3" t="s">
        <v>124</v>
      </c>
      <c r="CA365" s="3" t="s">
        <v>429</v>
      </c>
      <c r="CC365" s="3" t="s">
        <v>130</v>
      </c>
      <c r="CD365" s="3">
        <v>8301</v>
      </c>
      <c r="CE365" s="3" t="s">
        <v>609</v>
      </c>
      <c r="CF365" s="4">
        <v>44568</v>
      </c>
      <c r="CI365" s="3">
        <v>2</v>
      </c>
      <c r="CJ365" s="3">
        <v>2</v>
      </c>
      <c r="CK365" s="3">
        <v>21</v>
      </c>
      <c r="CL365" s="3" t="s">
        <v>87</v>
      </c>
    </row>
    <row r="366" spans="1:90" x14ac:dyDescent="0.2">
      <c r="A366" s="3" t="s">
        <v>72</v>
      </c>
      <c r="B366" s="3" t="s">
        <v>73</v>
      </c>
      <c r="C366" s="3" t="s">
        <v>74</v>
      </c>
      <c r="E366" s="3" t="str">
        <f>"GAB2007592"</f>
        <v>GAB2007592</v>
      </c>
      <c r="F366" s="4">
        <v>44565</v>
      </c>
      <c r="G366" s="3">
        <v>202207</v>
      </c>
      <c r="H366" s="3" t="s">
        <v>75</v>
      </c>
      <c r="I366" s="3" t="s">
        <v>76</v>
      </c>
      <c r="J366" s="3" t="s">
        <v>77</v>
      </c>
      <c r="K366" s="3" t="s">
        <v>78</v>
      </c>
      <c r="L366" s="3" t="s">
        <v>75</v>
      </c>
      <c r="M366" s="3" t="s">
        <v>76</v>
      </c>
      <c r="N366" s="3" t="s">
        <v>452</v>
      </c>
      <c r="O366" s="3" t="s">
        <v>112</v>
      </c>
      <c r="P366" s="3" t="str">
        <f>"CT071180                      "</f>
        <v xml:space="preserve">CT071180                      </v>
      </c>
      <c r="Q366" s="3">
        <v>0</v>
      </c>
      <c r="R366" s="3">
        <v>0</v>
      </c>
      <c r="S366" s="3">
        <v>0</v>
      </c>
      <c r="T366" s="3">
        <v>0</v>
      </c>
      <c r="U366" s="3">
        <v>0</v>
      </c>
      <c r="V366" s="3">
        <v>0</v>
      </c>
      <c r="W366" s="3">
        <v>0</v>
      </c>
      <c r="X366" s="3">
        <v>0</v>
      </c>
      <c r="Y366" s="3">
        <v>0</v>
      </c>
      <c r="Z366" s="3">
        <v>0</v>
      </c>
      <c r="AA366" s="3">
        <v>0</v>
      </c>
      <c r="AB366" s="3">
        <v>0</v>
      </c>
      <c r="AC366" s="3">
        <v>0</v>
      </c>
      <c r="AD366" s="3">
        <v>0</v>
      </c>
      <c r="AE366" s="3">
        <v>0</v>
      </c>
      <c r="AF366" s="3">
        <v>0</v>
      </c>
      <c r="AG366" s="3">
        <v>0</v>
      </c>
      <c r="AH366" s="3">
        <v>0</v>
      </c>
      <c r="AI366" s="3">
        <v>0</v>
      </c>
      <c r="AJ366" s="3">
        <v>0</v>
      </c>
      <c r="AK366" s="3">
        <v>13.26</v>
      </c>
      <c r="AL366" s="3">
        <v>0</v>
      </c>
      <c r="AM366" s="3">
        <v>0</v>
      </c>
      <c r="AN366" s="3">
        <v>0</v>
      </c>
      <c r="AO366" s="3">
        <v>0</v>
      </c>
      <c r="AP366" s="3">
        <v>0</v>
      </c>
      <c r="AQ366" s="3">
        <v>0</v>
      </c>
      <c r="AR366" s="3">
        <v>0</v>
      </c>
      <c r="AS366" s="3">
        <v>0</v>
      </c>
      <c r="AT366" s="3">
        <v>0</v>
      </c>
      <c r="AU366" s="3">
        <v>0</v>
      </c>
      <c r="AV366" s="3">
        <v>0</v>
      </c>
      <c r="AW366" s="3">
        <v>0</v>
      </c>
      <c r="AX366" s="3">
        <v>0</v>
      </c>
      <c r="AY366" s="3">
        <v>0</v>
      </c>
      <c r="AZ366" s="3">
        <v>0</v>
      </c>
      <c r="BA366" s="3">
        <v>0</v>
      </c>
      <c r="BB366" s="3">
        <v>0</v>
      </c>
      <c r="BC366" s="3">
        <v>0</v>
      </c>
      <c r="BD366" s="3">
        <v>0</v>
      </c>
      <c r="BE366" s="3">
        <v>0</v>
      </c>
      <c r="BF366" s="3">
        <v>0</v>
      </c>
      <c r="BG366" s="3">
        <v>0</v>
      </c>
      <c r="BH366" s="3">
        <v>1</v>
      </c>
      <c r="BI366" s="3">
        <v>1</v>
      </c>
      <c r="BJ366" s="3">
        <v>1.8</v>
      </c>
      <c r="BK366" s="3">
        <v>2</v>
      </c>
      <c r="BL366" s="3">
        <v>47.27</v>
      </c>
      <c r="BM366" s="3">
        <v>7.09</v>
      </c>
      <c r="BN366" s="3">
        <v>54.36</v>
      </c>
      <c r="BO366" s="3">
        <v>54.36</v>
      </c>
      <c r="BQ366" s="3" t="s">
        <v>453</v>
      </c>
      <c r="BR366" s="3" t="s">
        <v>84</v>
      </c>
      <c r="BS366" s="4">
        <v>44566</v>
      </c>
      <c r="BT366" s="5">
        <v>0.32291666666666669</v>
      </c>
      <c r="BU366" s="3" t="s">
        <v>1116</v>
      </c>
      <c r="BV366" s="3" t="s">
        <v>103</v>
      </c>
      <c r="BY366" s="3">
        <v>9128.34</v>
      </c>
      <c r="BZ366" s="3" t="s">
        <v>124</v>
      </c>
      <c r="CA366" s="3" t="s">
        <v>1117</v>
      </c>
      <c r="CC366" s="3" t="s">
        <v>76</v>
      </c>
      <c r="CD366" s="3">
        <v>7441</v>
      </c>
      <c r="CE366" s="3" t="s">
        <v>609</v>
      </c>
      <c r="CF366" s="4">
        <v>44567</v>
      </c>
      <c r="CI366" s="3">
        <v>1</v>
      </c>
      <c r="CJ366" s="3">
        <v>1</v>
      </c>
      <c r="CK366" s="3">
        <v>22</v>
      </c>
      <c r="CL366" s="3" t="s">
        <v>87</v>
      </c>
    </row>
    <row r="367" spans="1:90" x14ac:dyDescent="0.2">
      <c r="A367" s="3" t="s">
        <v>72</v>
      </c>
      <c r="B367" s="3" t="s">
        <v>73</v>
      </c>
      <c r="C367" s="3" t="s">
        <v>74</v>
      </c>
      <c r="E367" s="3" t="str">
        <f>"GAB2007591"</f>
        <v>GAB2007591</v>
      </c>
      <c r="F367" s="4">
        <v>44565</v>
      </c>
      <c r="G367" s="3">
        <v>202207</v>
      </c>
      <c r="H367" s="3" t="s">
        <v>75</v>
      </c>
      <c r="I367" s="3" t="s">
        <v>76</v>
      </c>
      <c r="J367" s="3" t="s">
        <v>77</v>
      </c>
      <c r="K367" s="3" t="s">
        <v>78</v>
      </c>
      <c r="L367" s="3" t="s">
        <v>389</v>
      </c>
      <c r="M367" s="3" t="s">
        <v>390</v>
      </c>
      <c r="N367" s="3" t="s">
        <v>1118</v>
      </c>
      <c r="O367" s="3" t="s">
        <v>112</v>
      </c>
      <c r="P367" s="3" t="str">
        <f>"CT071184                      "</f>
        <v xml:space="preserve">CT071184                      </v>
      </c>
      <c r="Q367" s="3">
        <v>0</v>
      </c>
      <c r="R367" s="3">
        <v>0</v>
      </c>
      <c r="S367" s="3">
        <v>0</v>
      </c>
      <c r="T367" s="3">
        <v>0</v>
      </c>
      <c r="U367" s="3">
        <v>0</v>
      </c>
      <c r="V367" s="3">
        <v>0</v>
      </c>
      <c r="W367" s="3">
        <v>0</v>
      </c>
      <c r="X367" s="3">
        <v>0</v>
      </c>
      <c r="Y367" s="3">
        <v>0</v>
      </c>
      <c r="Z367" s="3">
        <v>0</v>
      </c>
      <c r="AA367" s="3">
        <v>0</v>
      </c>
      <c r="AB367" s="3">
        <v>0</v>
      </c>
      <c r="AC367" s="3">
        <v>0</v>
      </c>
      <c r="AD367" s="3">
        <v>0</v>
      </c>
      <c r="AE367" s="3">
        <v>0</v>
      </c>
      <c r="AF367" s="3">
        <v>0</v>
      </c>
      <c r="AG367" s="3">
        <v>0</v>
      </c>
      <c r="AH367" s="3">
        <v>0</v>
      </c>
      <c r="AI367" s="3">
        <v>0</v>
      </c>
      <c r="AJ367" s="3">
        <v>0</v>
      </c>
      <c r="AK367" s="3">
        <v>21.22</v>
      </c>
      <c r="AL367" s="3">
        <v>0</v>
      </c>
      <c r="AM367" s="3">
        <v>0</v>
      </c>
      <c r="AN367" s="3">
        <v>0</v>
      </c>
      <c r="AO367" s="3">
        <v>0</v>
      </c>
      <c r="AP367" s="3">
        <v>0</v>
      </c>
      <c r="AQ367" s="3">
        <v>0</v>
      </c>
      <c r="AR367" s="3">
        <v>0</v>
      </c>
      <c r="AS367" s="3">
        <v>0</v>
      </c>
      <c r="AT367" s="3">
        <v>0</v>
      </c>
      <c r="AU367" s="3">
        <v>0</v>
      </c>
      <c r="AV367" s="3">
        <v>0</v>
      </c>
      <c r="AW367" s="3">
        <v>0</v>
      </c>
      <c r="AX367" s="3">
        <v>0</v>
      </c>
      <c r="AY367" s="3">
        <v>0</v>
      </c>
      <c r="AZ367" s="3">
        <v>0</v>
      </c>
      <c r="BA367" s="3">
        <v>0</v>
      </c>
      <c r="BB367" s="3">
        <v>0</v>
      </c>
      <c r="BC367" s="3">
        <v>0</v>
      </c>
      <c r="BD367" s="3">
        <v>0</v>
      </c>
      <c r="BE367" s="3">
        <v>0</v>
      </c>
      <c r="BF367" s="3">
        <v>0</v>
      </c>
      <c r="BG367" s="3">
        <v>0</v>
      </c>
      <c r="BH367" s="3">
        <v>1</v>
      </c>
      <c r="BI367" s="3">
        <v>1</v>
      </c>
      <c r="BJ367" s="3">
        <v>2.1</v>
      </c>
      <c r="BK367" s="3">
        <v>2.5</v>
      </c>
      <c r="BL367" s="3">
        <v>75.64</v>
      </c>
      <c r="BM367" s="3">
        <v>11.35</v>
      </c>
      <c r="BN367" s="3">
        <v>86.99</v>
      </c>
      <c r="BO367" s="3">
        <v>86.99</v>
      </c>
      <c r="BQ367" s="3" t="s">
        <v>1119</v>
      </c>
      <c r="BR367" s="3" t="s">
        <v>84</v>
      </c>
      <c r="BS367" s="4">
        <v>44567</v>
      </c>
      <c r="BT367" s="5">
        <v>0.34097222222222223</v>
      </c>
      <c r="BU367" s="3" t="s">
        <v>1120</v>
      </c>
      <c r="BV367" s="3" t="s">
        <v>87</v>
      </c>
      <c r="BW367" s="3" t="s">
        <v>265</v>
      </c>
      <c r="BX367" s="3" t="s">
        <v>961</v>
      </c>
      <c r="BY367" s="3">
        <v>10346.200000000001</v>
      </c>
      <c r="BZ367" s="3" t="s">
        <v>124</v>
      </c>
      <c r="CA367" s="3" t="s">
        <v>424</v>
      </c>
      <c r="CC367" s="3" t="s">
        <v>390</v>
      </c>
      <c r="CD367" s="3">
        <v>4001</v>
      </c>
      <c r="CE367" s="3" t="s">
        <v>142</v>
      </c>
      <c r="CF367" s="4">
        <v>44567</v>
      </c>
      <c r="CI367" s="3">
        <v>1</v>
      </c>
      <c r="CJ367" s="3">
        <v>2</v>
      </c>
      <c r="CK367" s="3">
        <v>21</v>
      </c>
      <c r="CL367" s="3" t="s">
        <v>87</v>
      </c>
    </row>
    <row r="368" spans="1:90" x14ac:dyDescent="0.2">
      <c r="A368" s="3" t="s">
        <v>72</v>
      </c>
      <c r="B368" s="3" t="s">
        <v>73</v>
      </c>
      <c r="C368" s="3" t="s">
        <v>74</v>
      </c>
      <c r="E368" s="3" t="str">
        <f>"GAB2007588"</f>
        <v>GAB2007588</v>
      </c>
      <c r="F368" s="4">
        <v>44565</v>
      </c>
      <c r="G368" s="3">
        <v>202207</v>
      </c>
      <c r="H368" s="3" t="s">
        <v>75</v>
      </c>
      <c r="I368" s="3" t="s">
        <v>76</v>
      </c>
      <c r="J368" s="3" t="s">
        <v>77</v>
      </c>
      <c r="K368" s="3" t="s">
        <v>78</v>
      </c>
      <c r="L368" s="3" t="s">
        <v>281</v>
      </c>
      <c r="M368" s="3" t="s">
        <v>282</v>
      </c>
      <c r="N368" s="3" t="s">
        <v>283</v>
      </c>
      <c r="O368" s="3" t="s">
        <v>112</v>
      </c>
      <c r="P368" s="3" t="str">
        <f>"CT071178                      "</f>
        <v xml:space="preserve">CT071178                      </v>
      </c>
      <c r="Q368" s="3">
        <v>0</v>
      </c>
      <c r="R368" s="3">
        <v>0</v>
      </c>
      <c r="S368" s="3">
        <v>0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0</v>
      </c>
      <c r="Z368" s="3">
        <v>0</v>
      </c>
      <c r="AA368" s="3">
        <v>0</v>
      </c>
      <c r="AB368" s="3">
        <v>0</v>
      </c>
      <c r="AC368" s="3">
        <v>0</v>
      </c>
      <c r="AD368" s="3">
        <v>0</v>
      </c>
      <c r="AE368" s="3">
        <v>0</v>
      </c>
      <c r="AF368" s="3">
        <v>0</v>
      </c>
      <c r="AG368" s="3">
        <v>0</v>
      </c>
      <c r="AH368" s="3">
        <v>0</v>
      </c>
      <c r="AI368" s="3">
        <v>0</v>
      </c>
      <c r="AJ368" s="3">
        <v>0</v>
      </c>
      <c r="AK368" s="3">
        <v>40.33</v>
      </c>
      <c r="AL368" s="3">
        <v>0</v>
      </c>
      <c r="AM368" s="3">
        <v>0</v>
      </c>
      <c r="AN368" s="3">
        <v>0</v>
      </c>
      <c r="AO368" s="3">
        <v>0</v>
      </c>
      <c r="AP368" s="3">
        <v>0</v>
      </c>
      <c r="AQ368" s="3">
        <v>0</v>
      </c>
      <c r="AR368" s="3">
        <v>0</v>
      </c>
      <c r="AS368" s="3">
        <v>0</v>
      </c>
      <c r="AT368" s="3">
        <v>0</v>
      </c>
      <c r="AU368" s="3">
        <v>0</v>
      </c>
      <c r="AV368" s="3">
        <v>0</v>
      </c>
      <c r="AW368" s="3">
        <v>0</v>
      </c>
      <c r="AX368" s="3">
        <v>0</v>
      </c>
      <c r="AY368" s="3">
        <v>0</v>
      </c>
      <c r="AZ368" s="3">
        <v>0</v>
      </c>
      <c r="BA368" s="3">
        <v>0</v>
      </c>
      <c r="BB368" s="3">
        <v>0</v>
      </c>
      <c r="BC368" s="3">
        <v>0</v>
      </c>
      <c r="BD368" s="3">
        <v>0</v>
      </c>
      <c r="BE368" s="3">
        <v>0</v>
      </c>
      <c r="BF368" s="3">
        <v>0</v>
      </c>
      <c r="BG368" s="3">
        <v>0</v>
      </c>
      <c r="BH368" s="3">
        <v>1</v>
      </c>
      <c r="BI368" s="3">
        <v>1</v>
      </c>
      <c r="BJ368" s="3">
        <v>2.2000000000000002</v>
      </c>
      <c r="BK368" s="3">
        <v>2.5</v>
      </c>
      <c r="BL368" s="3">
        <v>143.74</v>
      </c>
      <c r="BM368" s="3">
        <v>21.56</v>
      </c>
      <c r="BN368" s="3">
        <v>165.3</v>
      </c>
      <c r="BO368" s="3">
        <v>165.3</v>
      </c>
      <c r="BQ368" s="3" t="s">
        <v>284</v>
      </c>
      <c r="BR368" s="3" t="s">
        <v>84</v>
      </c>
      <c r="BS368" s="4">
        <v>44566</v>
      </c>
      <c r="BT368" s="5">
        <v>0.4993055555555555</v>
      </c>
      <c r="BU368" s="3" t="s">
        <v>1121</v>
      </c>
      <c r="BV368" s="3" t="s">
        <v>103</v>
      </c>
      <c r="BY368" s="3">
        <v>10792</v>
      </c>
      <c r="BZ368" s="3" t="s">
        <v>124</v>
      </c>
      <c r="CA368" s="3" t="s">
        <v>286</v>
      </c>
      <c r="CC368" s="3" t="s">
        <v>282</v>
      </c>
      <c r="CD368" s="3">
        <v>555</v>
      </c>
      <c r="CE368" s="3" t="s">
        <v>142</v>
      </c>
      <c r="CF368" s="4">
        <v>44566</v>
      </c>
      <c r="CI368" s="3">
        <v>1</v>
      </c>
      <c r="CJ368" s="3">
        <v>1</v>
      </c>
      <c r="CK368" s="3">
        <v>23</v>
      </c>
      <c r="CL368" s="3" t="s">
        <v>87</v>
      </c>
    </row>
    <row r="369" spans="1:90" x14ac:dyDescent="0.2">
      <c r="A369" s="3" t="s">
        <v>72</v>
      </c>
      <c r="B369" s="3" t="s">
        <v>73</v>
      </c>
      <c r="C369" s="3" t="s">
        <v>74</v>
      </c>
      <c r="E369" s="3" t="str">
        <f>"GAB2007589"</f>
        <v>GAB2007589</v>
      </c>
      <c r="F369" s="4">
        <v>44565</v>
      </c>
      <c r="G369" s="3">
        <v>202207</v>
      </c>
      <c r="H369" s="3" t="s">
        <v>75</v>
      </c>
      <c r="I369" s="3" t="s">
        <v>76</v>
      </c>
      <c r="J369" s="3" t="s">
        <v>77</v>
      </c>
      <c r="K369" s="3" t="s">
        <v>78</v>
      </c>
      <c r="L369" s="3" t="s">
        <v>1016</v>
      </c>
      <c r="M369" s="3" t="s">
        <v>1017</v>
      </c>
      <c r="N369" s="3" t="s">
        <v>1018</v>
      </c>
      <c r="O369" s="3" t="s">
        <v>82</v>
      </c>
      <c r="P369" s="3" t="str">
        <f>"CT071183                      "</f>
        <v xml:space="preserve">CT071183                      </v>
      </c>
      <c r="Q369" s="3">
        <v>0</v>
      </c>
      <c r="R369" s="3">
        <v>0</v>
      </c>
      <c r="S369" s="3">
        <v>0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3">
        <v>0</v>
      </c>
      <c r="AB369" s="3">
        <v>0</v>
      </c>
      <c r="AC369" s="3">
        <v>0</v>
      </c>
      <c r="AD369" s="3">
        <v>0</v>
      </c>
      <c r="AE369" s="3">
        <v>0</v>
      </c>
      <c r="AF369" s="3">
        <v>0</v>
      </c>
      <c r="AG369" s="3">
        <v>0</v>
      </c>
      <c r="AH369" s="3">
        <v>0</v>
      </c>
      <c r="AI369" s="3">
        <v>0</v>
      </c>
      <c r="AJ369" s="3">
        <v>0</v>
      </c>
      <c r="AK369" s="3">
        <v>51.05</v>
      </c>
      <c r="AL369" s="3">
        <v>0</v>
      </c>
      <c r="AM369" s="3">
        <v>0</v>
      </c>
      <c r="AN369" s="3">
        <v>0</v>
      </c>
      <c r="AO369" s="3">
        <v>0</v>
      </c>
      <c r="AP369" s="3">
        <v>0</v>
      </c>
      <c r="AQ369" s="3">
        <v>0</v>
      </c>
      <c r="AR369" s="3">
        <v>0</v>
      </c>
      <c r="AS369" s="3">
        <v>0</v>
      </c>
      <c r="AT369" s="3">
        <v>0</v>
      </c>
      <c r="AU369" s="3">
        <v>0</v>
      </c>
      <c r="AV369" s="3">
        <v>0</v>
      </c>
      <c r="AW369" s="3">
        <v>0</v>
      </c>
      <c r="AX369" s="3">
        <v>0</v>
      </c>
      <c r="AY369" s="3">
        <v>0</v>
      </c>
      <c r="AZ369" s="3">
        <v>0</v>
      </c>
      <c r="BA369" s="3">
        <v>0</v>
      </c>
      <c r="BB369" s="3">
        <v>0</v>
      </c>
      <c r="BC369" s="3">
        <v>0</v>
      </c>
      <c r="BD369" s="3">
        <v>0</v>
      </c>
      <c r="BE369" s="3">
        <v>0</v>
      </c>
      <c r="BF369" s="3">
        <v>0</v>
      </c>
      <c r="BG369" s="3">
        <v>0</v>
      </c>
      <c r="BH369" s="3">
        <v>1</v>
      </c>
      <c r="BI369" s="3">
        <v>3.9</v>
      </c>
      <c r="BJ369" s="3">
        <v>16.7</v>
      </c>
      <c r="BK369" s="3">
        <v>17</v>
      </c>
      <c r="BL369" s="3">
        <v>187.19</v>
      </c>
      <c r="BM369" s="3">
        <v>28.08</v>
      </c>
      <c r="BN369" s="3">
        <v>215.27</v>
      </c>
      <c r="BO369" s="3">
        <v>215.27</v>
      </c>
      <c r="BQ369" s="3" t="s">
        <v>1122</v>
      </c>
      <c r="BR369" s="3" t="s">
        <v>84</v>
      </c>
      <c r="BS369" s="4">
        <v>44568</v>
      </c>
      <c r="BT369" s="5">
        <v>0.50902777777777775</v>
      </c>
      <c r="BU369" s="3" t="s">
        <v>1123</v>
      </c>
      <c r="BV369" s="3" t="s">
        <v>87</v>
      </c>
      <c r="BW369" s="3" t="s">
        <v>1124</v>
      </c>
      <c r="BX369" s="3" t="s">
        <v>1125</v>
      </c>
      <c r="BY369" s="3">
        <v>83645.25</v>
      </c>
      <c r="CC369" s="3" t="s">
        <v>1017</v>
      </c>
      <c r="CD369" s="3">
        <v>1739</v>
      </c>
      <c r="CE369" s="3" t="s">
        <v>86</v>
      </c>
      <c r="CF369" s="4">
        <v>44569</v>
      </c>
      <c r="CI369" s="3">
        <v>2</v>
      </c>
      <c r="CJ369" s="3">
        <v>3</v>
      </c>
      <c r="CK369" s="3">
        <v>43</v>
      </c>
      <c r="CL369" s="3" t="s">
        <v>87</v>
      </c>
    </row>
    <row r="370" spans="1:90" x14ac:dyDescent="0.2">
      <c r="A370" s="3" t="s">
        <v>72</v>
      </c>
      <c r="B370" s="3" t="s">
        <v>73</v>
      </c>
      <c r="C370" s="3" t="s">
        <v>74</v>
      </c>
      <c r="E370" s="3" t="str">
        <f>"GAB2007579"</f>
        <v>GAB2007579</v>
      </c>
      <c r="F370" s="4">
        <v>44565</v>
      </c>
      <c r="G370" s="3">
        <v>202207</v>
      </c>
      <c r="H370" s="3" t="s">
        <v>75</v>
      </c>
      <c r="I370" s="3" t="s">
        <v>76</v>
      </c>
      <c r="J370" s="3" t="s">
        <v>77</v>
      </c>
      <c r="K370" s="3" t="s">
        <v>78</v>
      </c>
      <c r="L370" s="3" t="s">
        <v>1126</v>
      </c>
      <c r="M370" s="3" t="s">
        <v>1127</v>
      </c>
      <c r="N370" s="3" t="s">
        <v>1128</v>
      </c>
      <c r="O370" s="3" t="s">
        <v>82</v>
      </c>
      <c r="P370" s="3" t="str">
        <f>"CT071166                      "</f>
        <v xml:space="preserve">CT071166                      </v>
      </c>
      <c r="Q370" s="3">
        <v>0</v>
      </c>
      <c r="R370" s="3">
        <v>0</v>
      </c>
      <c r="S370" s="3">
        <v>0</v>
      </c>
      <c r="T370" s="3">
        <v>0</v>
      </c>
      <c r="U370" s="3">
        <v>0</v>
      </c>
      <c r="V370" s="3">
        <v>0</v>
      </c>
      <c r="W370" s="3">
        <v>0</v>
      </c>
      <c r="X370" s="3">
        <v>0</v>
      </c>
      <c r="Y370" s="3">
        <v>0</v>
      </c>
      <c r="Z370" s="3">
        <v>0</v>
      </c>
      <c r="AA370" s="3">
        <v>0</v>
      </c>
      <c r="AB370" s="3">
        <v>0</v>
      </c>
      <c r="AC370" s="3">
        <v>0</v>
      </c>
      <c r="AD370" s="3">
        <v>0</v>
      </c>
      <c r="AE370" s="3">
        <v>0</v>
      </c>
      <c r="AF370" s="3">
        <v>0</v>
      </c>
      <c r="AG370" s="3">
        <v>0</v>
      </c>
      <c r="AH370" s="3">
        <v>0</v>
      </c>
      <c r="AI370" s="3">
        <v>0</v>
      </c>
      <c r="AJ370" s="3">
        <v>0</v>
      </c>
      <c r="AK370" s="3">
        <v>46.31</v>
      </c>
      <c r="AL370" s="3">
        <v>0</v>
      </c>
      <c r="AM370" s="3">
        <v>0</v>
      </c>
      <c r="AN370" s="3">
        <v>0</v>
      </c>
      <c r="AO370" s="3">
        <v>0</v>
      </c>
      <c r="AP370" s="3">
        <v>0</v>
      </c>
      <c r="AQ370" s="3">
        <v>0</v>
      </c>
      <c r="AR370" s="3">
        <v>0</v>
      </c>
      <c r="AS370" s="3">
        <v>0</v>
      </c>
      <c r="AT370" s="3">
        <v>0</v>
      </c>
      <c r="AU370" s="3">
        <v>0</v>
      </c>
      <c r="AV370" s="3">
        <v>0</v>
      </c>
      <c r="AW370" s="3">
        <v>0</v>
      </c>
      <c r="AX370" s="3">
        <v>0</v>
      </c>
      <c r="AY370" s="3">
        <v>0</v>
      </c>
      <c r="AZ370" s="3">
        <v>0</v>
      </c>
      <c r="BA370" s="3">
        <v>0</v>
      </c>
      <c r="BB370" s="3">
        <v>0</v>
      </c>
      <c r="BC370" s="3">
        <v>0</v>
      </c>
      <c r="BD370" s="3">
        <v>0</v>
      </c>
      <c r="BE370" s="3">
        <v>0</v>
      </c>
      <c r="BF370" s="3">
        <v>0</v>
      </c>
      <c r="BG370" s="3">
        <v>0</v>
      </c>
      <c r="BH370" s="3">
        <v>1</v>
      </c>
      <c r="BI370" s="3">
        <v>0.9</v>
      </c>
      <c r="BJ370" s="3">
        <v>2.5</v>
      </c>
      <c r="BK370" s="3">
        <v>3</v>
      </c>
      <c r="BL370" s="3">
        <v>170.31</v>
      </c>
      <c r="BM370" s="3">
        <v>25.55</v>
      </c>
      <c r="BN370" s="3">
        <v>195.86</v>
      </c>
      <c r="BO370" s="3">
        <v>195.86</v>
      </c>
      <c r="BQ370" s="3" t="s">
        <v>622</v>
      </c>
      <c r="BR370" s="3" t="s">
        <v>84</v>
      </c>
      <c r="BS370" s="4">
        <v>44567</v>
      </c>
      <c r="BT370" s="5">
        <v>0.54166666666666663</v>
      </c>
      <c r="BU370" s="3" t="s">
        <v>1129</v>
      </c>
      <c r="BV370" s="3" t="s">
        <v>103</v>
      </c>
      <c r="BY370" s="3">
        <v>12696.18</v>
      </c>
      <c r="CA370" s="3" t="s">
        <v>490</v>
      </c>
      <c r="CC370" s="3" t="s">
        <v>1127</v>
      </c>
      <c r="CD370" s="3">
        <v>8925</v>
      </c>
      <c r="CE370" s="3" t="s">
        <v>86</v>
      </c>
      <c r="CF370" s="4">
        <v>44579</v>
      </c>
      <c r="CI370" s="3">
        <v>5</v>
      </c>
      <c r="CJ370" s="3">
        <v>2</v>
      </c>
      <c r="CK370" s="3">
        <v>43</v>
      </c>
      <c r="CL370" s="3" t="s">
        <v>87</v>
      </c>
    </row>
    <row r="371" spans="1:90" x14ac:dyDescent="0.2">
      <c r="A371" s="3" t="s">
        <v>72</v>
      </c>
      <c r="B371" s="3" t="s">
        <v>73</v>
      </c>
      <c r="C371" s="3" t="s">
        <v>74</v>
      </c>
      <c r="E371" s="3" t="str">
        <f>"009940142784"</f>
        <v>009940142784</v>
      </c>
      <c r="F371" s="4">
        <v>44566</v>
      </c>
      <c r="G371" s="3">
        <v>202207</v>
      </c>
      <c r="H371" s="3" t="s">
        <v>629</v>
      </c>
      <c r="I371" s="3" t="s">
        <v>630</v>
      </c>
      <c r="J371" s="3" t="s">
        <v>144</v>
      </c>
      <c r="K371" s="3" t="s">
        <v>78</v>
      </c>
      <c r="L371" s="3" t="s">
        <v>92</v>
      </c>
      <c r="M371" s="3" t="s">
        <v>93</v>
      </c>
      <c r="N371" s="3" t="s">
        <v>144</v>
      </c>
      <c r="O371" s="3" t="s">
        <v>112</v>
      </c>
      <c r="P371" s="3" t="str">
        <f>"                              "</f>
        <v xml:space="preserve">                              </v>
      </c>
      <c r="Q371" s="3">
        <v>0</v>
      </c>
      <c r="R371" s="3">
        <v>0</v>
      </c>
      <c r="S371" s="3">
        <v>0</v>
      </c>
      <c r="T371" s="3">
        <v>0</v>
      </c>
      <c r="U371" s="3">
        <v>0</v>
      </c>
      <c r="V371" s="3">
        <v>0</v>
      </c>
      <c r="W371" s="3">
        <v>0</v>
      </c>
      <c r="X371" s="3">
        <v>0</v>
      </c>
      <c r="Y371" s="3">
        <v>0</v>
      </c>
      <c r="Z371" s="3">
        <v>0</v>
      </c>
      <c r="AA371" s="3">
        <v>0</v>
      </c>
      <c r="AB371" s="3">
        <v>0</v>
      </c>
      <c r="AC371" s="3">
        <v>0</v>
      </c>
      <c r="AD371" s="3">
        <v>0</v>
      </c>
      <c r="AE371" s="3">
        <v>0</v>
      </c>
      <c r="AF371" s="3">
        <v>0</v>
      </c>
      <c r="AG371" s="3">
        <v>0</v>
      </c>
      <c r="AH371" s="3">
        <v>0</v>
      </c>
      <c r="AI371" s="3">
        <v>0</v>
      </c>
      <c r="AJ371" s="3">
        <v>0</v>
      </c>
      <c r="AK371" s="3">
        <v>54.08</v>
      </c>
      <c r="AL371" s="3">
        <v>0</v>
      </c>
      <c r="AM371" s="3">
        <v>0</v>
      </c>
      <c r="AN371" s="3">
        <v>0</v>
      </c>
      <c r="AO371" s="3">
        <v>0</v>
      </c>
      <c r="AP371" s="3">
        <v>0</v>
      </c>
      <c r="AQ371" s="3">
        <v>0</v>
      </c>
      <c r="AR371" s="3">
        <v>0</v>
      </c>
      <c r="AS371" s="3">
        <v>0</v>
      </c>
      <c r="AT371" s="3">
        <v>0</v>
      </c>
      <c r="AU371" s="3">
        <v>0</v>
      </c>
      <c r="AV371" s="3">
        <v>0</v>
      </c>
      <c r="AW371" s="3">
        <v>0</v>
      </c>
      <c r="AX371" s="3">
        <v>0</v>
      </c>
      <c r="AY371" s="3">
        <v>0</v>
      </c>
      <c r="AZ371" s="3">
        <v>0</v>
      </c>
      <c r="BA371" s="3">
        <v>0</v>
      </c>
      <c r="BB371" s="3">
        <v>0</v>
      </c>
      <c r="BC371" s="3">
        <v>0</v>
      </c>
      <c r="BD371" s="3">
        <v>0</v>
      </c>
      <c r="BE371" s="3">
        <v>0</v>
      </c>
      <c r="BF371" s="3">
        <v>0</v>
      </c>
      <c r="BG371" s="3">
        <v>0</v>
      </c>
      <c r="BH371" s="3">
        <v>1</v>
      </c>
      <c r="BI371" s="3">
        <v>7</v>
      </c>
      <c r="BJ371" s="3">
        <v>1.4</v>
      </c>
      <c r="BK371" s="3">
        <v>7</v>
      </c>
      <c r="BL371" s="3">
        <v>206.42</v>
      </c>
      <c r="BM371" s="3">
        <v>30.96</v>
      </c>
      <c r="BN371" s="3">
        <v>237.38</v>
      </c>
      <c r="BO371" s="3">
        <v>237.38</v>
      </c>
      <c r="BQ371" s="3" t="s">
        <v>1130</v>
      </c>
      <c r="BS371" s="4">
        <v>44567</v>
      </c>
      <c r="BT371" s="5">
        <v>0.38472222222222219</v>
      </c>
      <c r="BU371" s="3" t="s">
        <v>1131</v>
      </c>
      <c r="BV371" s="3" t="s">
        <v>103</v>
      </c>
      <c r="BY371" s="3">
        <v>6912</v>
      </c>
      <c r="BZ371" s="3" t="s">
        <v>124</v>
      </c>
      <c r="CA371" s="3" t="s">
        <v>451</v>
      </c>
      <c r="CC371" s="3" t="s">
        <v>93</v>
      </c>
      <c r="CD371" s="3">
        <v>46</v>
      </c>
      <c r="CE371" s="3" t="s">
        <v>86</v>
      </c>
      <c r="CF371" s="4">
        <v>44567</v>
      </c>
      <c r="CI371" s="3">
        <v>1</v>
      </c>
      <c r="CJ371" s="3">
        <v>1</v>
      </c>
      <c r="CK371" s="3">
        <v>21</v>
      </c>
      <c r="CL371" s="3" t="s">
        <v>87</v>
      </c>
    </row>
    <row r="372" spans="1:90" x14ac:dyDescent="0.2">
      <c r="A372" s="3" t="s">
        <v>72</v>
      </c>
      <c r="B372" s="3" t="s">
        <v>73</v>
      </c>
      <c r="C372" s="3" t="s">
        <v>74</v>
      </c>
      <c r="E372" s="3" t="str">
        <f>"GAB2007593"</f>
        <v>GAB2007593</v>
      </c>
      <c r="F372" s="4">
        <v>44565</v>
      </c>
      <c r="G372" s="3">
        <v>202207</v>
      </c>
      <c r="H372" s="3" t="s">
        <v>75</v>
      </c>
      <c r="I372" s="3" t="s">
        <v>76</v>
      </c>
      <c r="J372" s="3" t="s">
        <v>77</v>
      </c>
      <c r="K372" s="3" t="s">
        <v>78</v>
      </c>
      <c r="L372" s="3" t="s">
        <v>92</v>
      </c>
      <c r="M372" s="3" t="s">
        <v>93</v>
      </c>
      <c r="N372" s="3" t="s">
        <v>96</v>
      </c>
      <c r="O372" s="3" t="s">
        <v>82</v>
      </c>
      <c r="P372" s="3" t="str">
        <f>"CT071185                      "</f>
        <v xml:space="preserve">CT071185                      </v>
      </c>
      <c r="Q372" s="3">
        <v>0</v>
      </c>
      <c r="R372" s="3">
        <v>0</v>
      </c>
      <c r="S372" s="3">
        <v>0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0</v>
      </c>
      <c r="Z372" s="3">
        <v>0</v>
      </c>
      <c r="AA372" s="3">
        <v>0</v>
      </c>
      <c r="AB372" s="3">
        <v>0</v>
      </c>
      <c r="AC372" s="3">
        <v>0</v>
      </c>
      <c r="AD372" s="3">
        <v>0</v>
      </c>
      <c r="AE372" s="3">
        <v>0</v>
      </c>
      <c r="AF372" s="3">
        <v>0</v>
      </c>
      <c r="AG372" s="3">
        <v>0</v>
      </c>
      <c r="AH372" s="3">
        <v>0</v>
      </c>
      <c r="AI372" s="3">
        <v>0</v>
      </c>
      <c r="AJ372" s="3">
        <v>0</v>
      </c>
      <c r="AK372" s="3">
        <v>32.840000000000003</v>
      </c>
      <c r="AL372" s="3">
        <v>0</v>
      </c>
      <c r="AM372" s="3">
        <v>0</v>
      </c>
      <c r="AN372" s="3">
        <v>0</v>
      </c>
      <c r="AO372" s="3">
        <v>0</v>
      </c>
      <c r="AP372" s="3">
        <v>0</v>
      </c>
      <c r="AQ372" s="3">
        <v>0</v>
      </c>
      <c r="AR372" s="3">
        <v>0</v>
      </c>
      <c r="AS372" s="3">
        <v>0</v>
      </c>
      <c r="AT372" s="3">
        <v>0</v>
      </c>
      <c r="AU372" s="3">
        <v>0</v>
      </c>
      <c r="AV372" s="3">
        <v>0</v>
      </c>
      <c r="AW372" s="3">
        <v>0</v>
      </c>
      <c r="AX372" s="3">
        <v>0</v>
      </c>
      <c r="AY372" s="3">
        <v>0</v>
      </c>
      <c r="AZ372" s="3">
        <v>0</v>
      </c>
      <c r="BA372" s="3">
        <v>0</v>
      </c>
      <c r="BB372" s="3">
        <v>0</v>
      </c>
      <c r="BC372" s="3">
        <v>0</v>
      </c>
      <c r="BD372" s="3">
        <v>0</v>
      </c>
      <c r="BE372" s="3">
        <v>0</v>
      </c>
      <c r="BF372" s="3">
        <v>0</v>
      </c>
      <c r="BG372" s="3">
        <v>0</v>
      </c>
      <c r="BH372" s="3">
        <v>1</v>
      </c>
      <c r="BI372" s="3">
        <v>1.8</v>
      </c>
      <c r="BJ372" s="3">
        <v>6.4</v>
      </c>
      <c r="BK372" s="3">
        <v>7</v>
      </c>
      <c r="BL372" s="3">
        <v>122.29</v>
      </c>
      <c r="BM372" s="3">
        <v>18.34</v>
      </c>
      <c r="BN372" s="3">
        <v>140.63</v>
      </c>
      <c r="BO372" s="3">
        <v>140.63</v>
      </c>
      <c r="BQ372" s="3" t="s">
        <v>97</v>
      </c>
      <c r="BR372" s="3" t="s">
        <v>84</v>
      </c>
      <c r="BS372" s="4">
        <v>44568</v>
      </c>
      <c r="BT372" s="5">
        <v>0.4513888888888889</v>
      </c>
      <c r="BU372" s="3" t="s">
        <v>1132</v>
      </c>
      <c r="BV372" s="3" t="s">
        <v>87</v>
      </c>
      <c r="BY372" s="3">
        <v>31980.78</v>
      </c>
      <c r="CA372" s="3" t="s">
        <v>640</v>
      </c>
      <c r="CC372" s="3" t="s">
        <v>93</v>
      </c>
      <c r="CD372" s="3">
        <v>157</v>
      </c>
      <c r="CE372" s="3" t="s">
        <v>86</v>
      </c>
      <c r="CF372" s="4">
        <v>44568</v>
      </c>
      <c r="CI372" s="3">
        <v>2</v>
      </c>
      <c r="CJ372" s="3">
        <v>3</v>
      </c>
      <c r="CK372" s="3">
        <v>41</v>
      </c>
      <c r="CL372" s="3" t="s">
        <v>87</v>
      </c>
    </row>
    <row r="373" spans="1:90" x14ac:dyDescent="0.2">
      <c r="A373" s="3" t="s">
        <v>72</v>
      </c>
      <c r="B373" s="3" t="s">
        <v>73</v>
      </c>
      <c r="C373" s="3" t="s">
        <v>74</v>
      </c>
      <c r="E373" s="3" t="str">
        <f>"GAB2007602"</f>
        <v>GAB2007602</v>
      </c>
      <c r="F373" s="4">
        <v>44566</v>
      </c>
      <c r="G373" s="3">
        <v>202207</v>
      </c>
      <c r="H373" s="3" t="s">
        <v>75</v>
      </c>
      <c r="I373" s="3" t="s">
        <v>76</v>
      </c>
      <c r="J373" s="3" t="s">
        <v>77</v>
      </c>
      <c r="K373" s="3" t="s">
        <v>78</v>
      </c>
      <c r="L373" s="3" t="s">
        <v>166</v>
      </c>
      <c r="M373" s="3" t="s">
        <v>167</v>
      </c>
      <c r="N373" s="3" t="s">
        <v>168</v>
      </c>
      <c r="O373" s="3" t="s">
        <v>112</v>
      </c>
      <c r="P373" s="3" t="str">
        <f>"CT071196                      "</f>
        <v xml:space="preserve">CT071196                      </v>
      </c>
      <c r="Q373" s="3">
        <v>0</v>
      </c>
      <c r="R373" s="3">
        <v>0</v>
      </c>
      <c r="S373" s="3">
        <v>0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0</v>
      </c>
      <c r="AA373" s="3">
        <v>0</v>
      </c>
      <c r="AB373" s="3">
        <v>0</v>
      </c>
      <c r="AC373" s="3">
        <v>0</v>
      </c>
      <c r="AD373" s="3">
        <v>0</v>
      </c>
      <c r="AE373" s="3">
        <v>0</v>
      </c>
      <c r="AF373" s="3">
        <v>0</v>
      </c>
      <c r="AG373" s="3">
        <v>0</v>
      </c>
      <c r="AH373" s="3">
        <v>0</v>
      </c>
      <c r="AI373" s="3">
        <v>0</v>
      </c>
      <c r="AJ373" s="3">
        <v>0</v>
      </c>
      <c r="AK373" s="3">
        <v>23.18</v>
      </c>
      <c r="AL373" s="3">
        <v>0</v>
      </c>
      <c r="AM373" s="3">
        <v>0</v>
      </c>
      <c r="AN373" s="3">
        <v>0</v>
      </c>
      <c r="AO373" s="3">
        <v>0</v>
      </c>
      <c r="AP373" s="3">
        <v>0</v>
      </c>
      <c r="AQ373" s="3">
        <v>15</v>
      </c>
      <c r="AR373" s="3">
        <v>0</v>
      </c>
      <c r="AS373" s="3">
        <v>0</v>
      </c>
      <c r="AT373" s="3">
        <v>0</v>
      </c>
      <c r="AU373" s="3">
        <v>0</v>
      </c>
      <c r="AV373" s="3">
        <v>0</v>
      </c>
      <c r="AW373" s="3">
        <v>0</v>
      </c>
      <c r="AX373" s="3">
        <v>0</v>
      </c>
      <c r="AY373" s="3">
        <v>0</v>
      </c>
      <c r="AZ373" s="3">
        <v>0</v>
      </c>
      <c r="BA373" s="3">
        <v>0</v>
      </c>
      <c r="BB373" s="3">
        <v>0</v>
      </c>
      <c r="BC373" s="3">
        <v>0</v>
      </c>
      <c r="BD373" s="3">
        <v>0</v>
      </c>
      <c r="BE373" s="3">
        <v>0</v>
      </c>
      <c r="BF373" s="3">
        <v>0</v>
      </c>
      <c r="BG373" s="3">
        <v>0</v>
      </c>
      <c r="BH373" s="3">
        <v>1</v>
      </c>
      <c r="BI373" s="3">
        <v>0.4</v>
      </c>
      <c r="BJ373" s="3">
        <v>2.7</v>
      </c>
      <c r="BK373" s="3">
        <v>3</v>
      </c>
      <c r="BL373" s="3">
        <v>103.48</v>
      </c>
      <c r="BM373" s="3">
        <v>15.52</v>
      </c>
      <c r="BN373" s="3">
        <v>119</v>
      </c>
      <c r="BO373" s="3">
        <v>119</v>
      </c>
      <c r="BQ373" s="3" t="s">
        <v>169</v>
      </c>
      <c r="BR373" s="3" t="s">
        <v>84</v>
      </c>
      <c r="BS373" s="4">
        <v>44567</v>
      </c>
      <c r="BT373" s="5">
        <v>0.39305555555555555</v>
      </c>
      <c r="BU373" s="3" t="s">
        <v>1133</v>
      </c>
      <c r="BV373" s="3" t="s">
        <v>103</v>
      </c>
      <c r="BY373" s="3">
        <v>13320</v>
      </c>
      <c r="BZ373" s="3" t="s">
        <v>114</v>
      </c>
      <c r="CA373" s="3" t="s">
        <v>813</v>
      </c>
      <c r="CC373" s="3" t="s">
        <v>167</v>
      </c>
      <c r="CD373" s="3">
        <v>1475</v>
      </c>
      <c r="CE373" s="3" t="s">
        <v>458</v>
      </c>
      <c r="CF373" s="4">
        <v>44567</v>
      </c>
      <c r="CI373" s="3">
        <v>1</v>
      </c>
      <c r="CJ373" s="3">
        <v>1</v>
      </c>
      <c r="CK373" s="3">
        <v>21</v>
      </c>
      <c r="CL373" s="3" t="s">
        <v>87</v>
      </c>
    </row>
    <row r="374" spans="1:90" x14ac:dyDescent="0.2">
      <c r="A374" s="3" t="s">
        <v>72</v>
      </c>
      <c r="B374" s="3" t="s">
        <v>73</v>
      </c>
      <c r="C374" s="3" t="s">
        <v>74</v>
      </c>
      <c r="E374" s="3" t="str">
        <f>"GAB2007590"</f>
        <v>GAB2007590</v>
      </c>
      <c r="F374" s="4">
        <v>44565</v>
      </c>
      <c r="G374" s="3">
        <v>202207</v>
      </c>
      <c r="H374" s="3" t="s">
        <v>75</v>
      </c>
      <c r="I374" s="3" t="s">
        <v>76</v>
      </c>
      <c r="J374" s="3" t="s">
        <v>77</v>
      </c>
      <c r="K374" s="3" t="s">
        <v>78</v>
      </c>
      <c r="L374" s="3" t="s">
        <v>329</v>
      </c>
      <c r="M374" s="3" t="s">
        <v>330</v>
      </c>
      <c r="N374" s="3" t="s">
        <v>1134</v>
      </c>
      <c r="O374" s="3" t="s">
        <v>82</v>
      </c>
      <c r="P374" s="3" t="str">
        <f>"CT071181                      "</f>
        <v xml:space="preserve">CT071181                      </v>
      </c>
      <c r="Q374" s="3">
        <v>0</v>
      </c>
      <c r="R374" s="3">
        <v>0</v>
      </c>
      <c r="S374" s="3">
        <v>0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0</v>
      </c>
      <c r="Z374" s="3">
        <v>0</v>
      </c>
      <c r="AA374" s="3">
        <v>0</v>
      </c>
      <c r="AB374" s="3">
        <v>0</v>
      </c>
      <c r="AC374" s="3">
        <v>0</v>
      </c>
      <c r="AD374" s="3">
        <v>0</v>
      </c>
      <c r="AE374" s="3">
        <v>0</v>
      </c>
      <c r="AF374" s="3">
        <v>0</v>
      </c>
      <c r="AG374" s="3">
        <v>0</v>
      </c>
      <c r="AH374" s="3">
        <v>0</v>
      </c>
      <c r="AI374" s="3">
        <v>0</v>
      </c>
      <c r="AJ374" s="3">
        <v>0</v>
      </c>
      <c r="AK374" s="3">
        <v>161.4</v>
      </c>
      <c r="AL374" s="3">
        <v>0</v>
      </c>
      <c r="AM374" s="3">
        <v>0</v>
      </c>
      <c r="AN374" s="3">
        <v>0</v>
      </c>
      <c r="AO374" s="3">
        <v>0</v>
      </c>
      <c r="AP374" s="3">
        <v>0</v>
      </c>
      <c r="AQ374" s="3">
        <v>0</v>
      </c>
      <c r="AR374" s="3">
        <v>0</v>
      </c>
      <c r="AS374" s="3">
        <v>0</v>
      </c>
      <c r="AT374" s="3">
        <v>0</v>
      </c>
      <c r="AU374" s="3">
        <v>0</v>
      </c>
      <c r="AV374" s="3">
        <v>0</v>
      </c>
      <c r="AW374" s="3">
        <v>0</v>
      </c>
      <c r="AX374" s="3">
        <v>0</v>
      </c>
      <c r="AY374" s="3">
        <v>0</v>
      </c>
      <c r="AZ374" s="3">
        <v>0</v>
      </c>
      <c r="BA374" s="3">
        <v>0</v>
      </c>
      <c r="BB374" s="3">
        <v>0</v>
      </c>
      <c r="BC374" s="3">
        <v>0</v>
      </c>
      <c r="BD374" s="3">
        <v>0</v>
      </c>
      <c r="BE374" s="3">
        <v>0</v>
      </c>
      <c r="BF374" s="3">
        <v>0</v>
      </c>
      <c r="BG374" s="3">
        <v>0</v>
      </c>
      <c r="BH374" s="3">
        <v>8</v>
      </c>
      <c r="BI374" s="3">
        <v>31</v>
      </c>
      <c r="BJ374" s="3">
        <v>109.9</v>
      </c>
      <c r="BK374" s="3">
        <v>110</v>
      </c>
      <c r="BL374" s="3">
        <v>580.5</v>
      </c>
      <c r="BM374" s="3">
        <v>87.08</v>
      </c>
      <c r="BN374" s="3">
        <v>667.58</v>
      </c>
      <c r="BO374" s="3">
        <v>667.58</v>
      </c>
      <c r="BQ374" s="3" t="s">
        <v>561</v>
      </c>
      <c r="BR374" s="3" t="s">
        <v>84</v>
      </c>
      <c r="BS374" s="4">
        <v>44568</v>
      </c>
      <c r="BT374" s="5">
        <v>0.4861111111111111</v>
      </c>
      <c r="BU374" s="3" t="s">
        <v>1135</v>
      </c>
      <c r="BV374" s="3" t="s">
        <v>103</v>
      </c>
      <c r="BY374" s="3">
        <v>549663.69999999995</v>
      </c>
      <c r="CA374" s="3" t="s">
        <v>490</v>
      </c>
      <c r="CC374" s="3" t="s">
        <v>330</v>
      </c>
      <c r="CD374" s="3">
        <v>3201</v>
      </c>
      <c r="CE374" s="3" t="s">
        <v>86</v>
      </c>
      <c r="CF374" s="4">
        <v>44572</v>
      </c>
      <c r="CI374" s="3">
        <v>3</v>
      </c>
      <c r="CJ374" s="3">
        <v>3</v>
      </c>
      <c r="CK374" s="3">
        <v>41</v>
      </c>
      <c r="CL374" s="3" t="s">
        <v>87</v>
      </c>
    </row>
    <row r="375" spans="1:90" x14ac:dyDescent="0.2">
      <c r="A375" s="3" t="s">
        <v>72</v>
      </c>
      <c r="B375" s="3" t="s">
        <v>73</v>
      </c>
      <c r="C375" s="3" t="s">
        <v>74</v>
      </c>
      <c r="E375" s="3" t="str">
        <f>"GAB2007598"</f>
        <v>GAB2007598</v>
      </c>
      <c r="F375" s="4">
        <v>44566</v>
      </c>
      <c r="G375" s="3">
        <v>202207</v>
      </c>
      <c r="H375" s="3" t="s">
        <v>75</v>
      </c>
      <c r="I375" s="3" t="s">
        <v>76</v>
      </c>
      <c r="J375" s="3" t="s">
        <v>77</v>
      </c>
      <c r="K375" s="3" t="s">
        <v>78</v>
      </c>
      <c r="L375" s="3" t="s">
        <v>237</v>
      </c>
      <c r="M375" s="3" t="s">
        <v>238</v>
      </c>
      <c r="N375" s="3" t="s">
        <v>239</v>
      </c>
      <c r="O375" s="3" t="s">
        <v>112</v>
      </c>
      <c r="P375" s="3" t="str">
        <f>"CT071191                      "</f>
        <v xml:space="preserve">CT071191                      </v>
      </c>
      <c r="Q375" s="3">
        <v>0</v>
      </c>
      <c r="R375" s="3">
        <v>0</v>
      </c>
      <c r="S375" s="3">
        <v>0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  <c r="AA375" s="3">
        <v>0</v>
      </c>
      <c r="AB375" s="3">
        <v>0</v>
      </c>
      <c r="AC375" s="3">
        <v>0</v>
      </c>
      <c r="AD375" s="3">
        <v>0</v>
      </c>
      <c r="AE375" s="3">
        <v>0</v>
      </c>
      <c r="AF375" s="3">
        <v>0</v>
      </c>
      <c r="AG375" s="3">
        <v>0</v>
      </c>
      <c r="AH375" s="3">
        <v>0</v>
      </c>
      <c r="AI375" s="3">
        <v>0</v>
      </c>
      <c r="AJ375" s="3">
        <v>0</v>
      </c>
      <c r="AK375" s="3">
        <v>36.71</v>
      </c>
      <c r="AL375" s="3">
        <v>0</v>
      </c>
      <c r="AM375" s="3">
        <v>0</v>
      </c>
      <c r="AN375" s="3">
        <v>0</v>
      </c>
      <c r="AO375" s="3">
        <v>0</v>
      </c>
      <c r="AP375" s="3">
        <v>0</v>
      </c>
      <c r="AQ375" s="3">
        <v>0</v>
      </c>
      <c r="AR375" s="3">
        <v>0</v>
      </c>
      <c r="AS375" s="3">
        <v>0</v>
      </c>
      <c r="AT375" s="3">
        <v>0</v>
      </c>
      <c r="AU375" s="3">
        <v>0</v>
      </c>
      <c r="AV375" s="3">
        <v>0</v>
      </c>
      <c r="AW375" s="3">
        <v>0</v>
      </c>
      <c r="AX375" s="3">
        <v>0</v>
      </c>
      <c r="AY375" s="3">
        <v>0</v>
      </c>
      <c r="AZ375" s="3">
        <v>0</v>
      </c>
      <c r="BA375" s="3">
        <v>0</v>
      </c>
      <c r="BB375" s="3">
        <v>0</v>
      </c>
      <c r="BC375" s="3">
        <v>0</v>
      </c>
      <c r="BD375" s="3">
        <v>0</v>
      </c>
      <c r="BE375" s="3">
        <v>0</v>
      </c>
      <c r="BF375" s="3">
        <v>0</v>
      </c>
      <c r="BG375" s="3">
        <v>0</v>
      </c>
      <c r="BH375" s="3">
        <v>1</v>
      </c>
      <c r="BI375" s="3">
        <v>0.4</v>
      </c>
      <c r="BJ375" s="3">
        <v>2.2999999999999998</v>
      </c>
      <c r="BK375" s="3">
        <v>2.5</v>
      </c>
      <c r="BL375" s="3">
        <v>140.12</v>
      </c>
      <c r="BM375" s="3">
        <v>21.02</v>
      </c>
      <c r="BN375" s="3">
        <v>161.13999999999999</v>
      </c>
      <c r="BO375" s="3">
        <v>161.13999999999999</v>
      </c>
      <c r="BQ375" s="3" t="s">
        <v>240</v>
      </c>
      <c r="BR375" s="3" t="s">
        <v>84</v>
      </c>
      <c r="BS375" s="4">
        <v>44567</v>
      </c>
      <c r="BT375" s="5">
        <v>0.37777777777777777</v>
      </c>
      <c r="BU375" s="3" t="s">
        <v>241</v>
      </c>
      <c r="BV375" s="3" t="s">
        <v>103</v>
      </c>
      <c r="BY375" s="3">
        <v>11503.64</v>
      </c>
      <c r="BZ375" s="3" t="s">
        <v>124</v>
      </c>
      <c r="CA375" s="3" t="s">
        <v>242</v>
      </c>
      <c r="CC375" s="3" t="s">
        <v>238</v>
      </c>
      <c r="CD375" s="3">
        <v>1900</v>
      </c>
      <c r="CE375" s="3" t="s">
        <v>458</v>
      </c>
      <c r="CF375" s="4">
        <v>44568</v>
      </c>
      <c r="CI375" s="3">
        <v>1</v>
      </c>
      <c r="CJ375" s="3">
        <v>1</v>
      </c>
      <c r="CK375" s="3">
        <v>23</v>
      </c>
      <c r="CL375" s="3" t="s">
        <v>87</v>
      </c>
    </row>
    <row r="376" spans="1:90" x14ac:dyDescent="0.2">
      <c r="A376" s="3" t="s">
        <v>72</v>
      </c>
      <c r="B376" s="3" t="s">
        <v>73</v>
      </c>
      <c r="C376" s="3" t="s">
        <v>74</v>
      </c>
      <c r="E376" s="3" t="str">
        <f>"GAB2007568"</f>
        <v>GAB2007568</v>
      </c>
      <c r="F376" s="4">
        <v>44564</v>
      </c>
      <c r="G376" s="3">
        <v>202207</v>
      </c>
      <c r="H376" s="3" t="s">
        <v>75</v>
      </c>
      <c r="I376" s="3" t="s">
        <v>76</v>
      </c>
      <c r="J376" s="3" t="s">
        <v>77</v>
      </c>
      <c r="K376" s="3" t="s">
        <v>78</v>
      </c>
      <c r="L376" s="3" t="s">
        <v>207</v>
      </c>
      <c r="M376" s="3" t="s">
        <v>208</v>
      </c>
      <c r="N376" s="3" t="s">
        <v>385</v>
      </c>
      <c r="O376" s="3" t="s">
        <v>82</v>
      </c>
      <c r="P376" s="3" t="str">
        <f>"CT071156                      "</f>
        <v xml:space="preserve">CT071156                      </v>
      </c>
      <c r="Q376" s="3">
        <v>0</v>
      </c>
      <c r="R376" s="3">
        <v>0</v>
      </c>
      <c r="S376" s="3">
        <v>0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0</v>
      </c>
      <c r="AA376" s="3">
        <v>0</v>
      </c>
      <c r="AB376" s="3">
        <v>0</v>
      </c>
      <c r="AC376" s="3">
        <v>0</v>
      </c>
      <c r="AD376" s="3">
        <v>0</v>
      </c>
      <c r="AE376" s="3">
        <v>0</v>
      </c>
      <c r="AF376" s="3">
        <v>0</v>
      </c>
      <c r="AG376" s="3">
        <v>0</v>
      </c>
      <c r="AH376" s="3">
        <v>0</v>
      </c>
      <c r="AI376" s="3">
        <v>0</v>
      </c>
      <c r="AJ376" s="3">
        <v>0</v>
      </c>
      <c r="AK376" s="3">
        <v>32.840000000000003</v>
      </c>
      <c r="AL376" s="3">
        <v>0</v>
      </c>
      <c r="AM376" s="3">
        <v>0</v>
      </c>
      <c r="AN376" s="3">
        <v>0</v>
      </c>
      <c r="AO376" s="3">
        <v>0</v>
      </c>
      <c r="AP376" s="3">
        <v>0</v>
      </c>
      <c r="AQ376" s="3">
        <v>0</v>
      </c>
      <c r="AR376" s="3">
        <v>0</v>
      </c>
      <c r="AS376" s="3">
        <v>0</v>
      </c>
      <c r="AT376" s="3">
        <v>0</v>
      </c>
      <c r="AU376" s="3">
        <v>0</v>
      </c>
      <c r="AV376" s="3">
        <v>0</v>
      </c>
      <c r="AW376" s="3">
        <v>0</v>
      </c>
      <c r="AX376" s="3">
        <v>0</v>
      </c>
      <c r="AY376" s="3">
        <v>0</v>
      </c>
      <c r="AZ376" s="3">
        <v>0</v>
      </c>
      <c r="BA376" s="3">
        <v>0</v>
      </c>
      <c r="BB376" s="3">
        <v>0</v>
      </c>
      <c r="BC376" s="3">
        <v>0</v>
      </c>
      <c r="BD376" s="3">
        <v>0</v>
      </c>
      <c r="BE376" s="3">
        <v>0</v>
      </c>
      <c r="BF376" s="3">
        <v>0</v>
      </c>
      <c r="BG376" s="3">
        <v>0</v>
      </c>
      <c r="BH376" s="3">
        <v>1</v>
      </c>
      <c r="BI376" s="3">
        <v>0.2</v>
      </c>
      <c r="BJ376" s="3">
        <v>2.2999999999999998</v>
      </c>
      <c r="BK376" s="3">
        <v>3</v>
      </c>
      <c r="BL376" s="3">
        <v>122.29</v>
      </c>
      <c r="BM376" s="3">
        <v>18.34</v>
      </c>
      <c r="BN376" s="3">
        <v>140.63</v>
      </c>
      <c r="BO376" s="3">
        <v>140.63</v>
      </c>
      <c r="BQ376" s="3" t="s">
        <v>386</v>
      </c>
      <c r="BR376" s="3" t="s">
        <v>84</v>
      </c>
      <c r="BS376" s="4">
        <v>44566</v>
      </c>
      <c r="BT376" s="5">
        <v>0.34930555555555554</v>
      </c>
      <c r="BU376" s="3" t="s">
        <v>387</v>
      </c>
      <c r="BV376" s="3" t="s">
        <v>103</v>
      </c>
      <c r="BY376" s="3">
        <v>11547.8</v>
      </c>
      <c r="CA376" s="3" t="s">
        <v>388</v>
      </c>
      <c r="CC376" s="3" t="s">
        <v>208</v>
      </c>
      <c r="CD376" s="3">
        <v>2194</v>
      </c>
      <c r="CE376" s="3" t="s">
        <v>86</v>
      </c>
      <c r="CF376" s="4">
        <v>44566</v>
      </c>
      <c r="CI376" s="3">
        <v>2</v>
      </c>
      <c r="CJ376" s="3">
        <v>2</v>
      </c>
      <c r="CK376" s="3">
        <v>41</v>
      </c>
      <c r="CL376" s="3" t="s">
        <v>87</v>
      </c>
    </row>
    <row r="377" spans="1:90" x14ac:dyDescent="0.2">
      <c r="A377" s="3" t="s">
        <v>72</v>
      </c>
      <c r="B377" s="3" t="s">
        <v>73</v>
      </c>
      <c r="C377" s="3" t="s">
        <v>74</v>
      </c>
      <c r="E377" s="3" t="str">
        <f>"GAB2007599"</f>
        <v>GAB2007599</v>
      </c>
      <c r="F377" s="4">
        <v>44566</v>
      </c>
      <c r="G377" s="3">
        <v>202207</v>
      </c>
      <c r="H377" s="3" t="s">
        <v>75</v>
      </c>
      <c r="I377" s="3" t="s">
        <v>76</v>
      </c>
      <c r="J377" s="3" t="s">
        <v>77</v>
      </c>
      <c r="K377" s="3" t="s">
        <v>78</v>
      </c>
      <c r="L377" s="3" t="s">
        <v>200</v>
      </c>
      <c r="M377" s="3" t="s">
        <v>201</v>
      </c>
      <c r="N377" s="3" t="s">
        <v>202</v>
      </c>
      <c r="O377" s="3" t="s">
        <v>112</v>
      </c>
      <c r="P377" s="3" t="str">
        <f>"CT071193                      "</f>
        <v xml:space="preserve">CT071193                      </v>
      </c>
      <c r="Q377" s="3">
        <v>0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  <c r="AA377" s="3">
        <v>0</v>
      </c>
      <c r="AB377" s="3">
        <v>0</v>
      </c>
      <c r="AC377" s="3">
        <v>0</v>
      </c>
      <c r="AD377" s="3">
        <v>0</v>
      </c>
      <c r="AE377" s="3">
        <v>0</v>
      </c>
      <c r="AF377" s="3">
        <v>0</v>
      </c>
      <c r="AG377" s="3">
        <v>0</v>
      </c>
      <c r="AH377" s="3">
        <v>0</v>
      </c>
      <c r="AI377" s="3">
        <v>0</v>
      </c>
      <c r="AJ377" s="3">
        <v>0</v>
      </c>
      <c r="AK377" s="3">
        <v>50.24</v>
      </c>
      <c r="AL377" s="3">
        <v>0</v>
      </c>
      <c r="AM377" s="3">
        <v>0</v>
      </c>
      <c r="AN377" s="3">
        <v>0</v>
      </c>
      <c r="AO377" s="3">
        <v>0</v>
      </c>
      <c r="AP377" s="3">
        <v>0</v>
      </c>
      <c r="AQ377" s="3">
        <v>15</v>
      </c>
      <c r="AR377" s="3">
        <v>0</v>
      </c>
      <c r="AS377" s="3">
        <v>0</v>
      </c>
      <c r="AT377" s="3">
        <v>0</v>
      </c>
      <c r="AU377" s="3">
        <v>0</v>
      </c>
      <c r="AV377" s="3">
        <v>0</v>
      </c>
      <c r="AW377" s="3">
        <v>0</v>
      </c>
      <c r="AX377" s="3">
        <v>0</v>
      </c>
      <c r="AY377" s="3">
        <v>0</v>
      </c>
      <c r="AZ377" s="3">
        <v>0</v>
      </c>
      <c r="BA377" s="3">
        <v>0</v>
      </c>
      <c r="BB377" s="3">
        <v>0</v>
      </c>
      <c r="BC377" s="3">
        <v>0</v>
      </c>
      <c r="BD377" s="3">
        <v>0</v>
      </c>
      <c r="BE377" s="3">
        <v>0</v>
      </c>
      <c r="BF377" s="3">
        <v>0</v>
      </c>
      <c r="BG377" s="3">
        <v>0</v>
      </c>
      <c r="BH377" s="3">
        <v>1</v>
      </c>
      <c r="BI377" s="3">
        <v>0.2</v>
      </c>
      <c r="BJ377" s="3">
        <v>3.4</v>
      </c>
      <c r="BK377" s="3">
        <v>3.5</v>
      </c>
      <c r="BL377" s="3">
        <v>206.75</v>
      </c>
      <c r="BM377" s="3">
        <v>31.01</v>
      </c>
      <c r="BN377" s="3">
        <v>237.76</v>
      </c>
      <c r="BO377" s="3">
        <v>237.76</v>
      </c>
      <c r="BQ377" s="3" t="s">
        <v>203</v>
      </c>
      <c r="BR377" s="3" t="s">
        <v>84</v>
      </c>
      <c r="BS377" s="4">
        <v>44567</v>
      </c>
      <c r="BT377" s="5">
        <v>0.43402777777777773</v>
      </c>
      <c r="BU377" s="3" t="s">
        <v>1136</v>
      </c>
      <c r="BV377" s="3" t="s">
        <v>103</v>
      </c>
      <c r="BY377" s="3">
        <v>16986.919999999998</v>
      </c>
      <c r="BZ377" s="3" t="s">
        <v>114</v>
      </c>
      <c r="CA377" s="3" t="s">
        <v>205</v>
      </c>
      <c r="CC377" s="3" t="s">
        <v>201</v>
      </c>
      <c r="CD377" s="3">
        <v>1982</v>
      </c>
      <c r="CE377" s="3" t="s">
        <v>1137</v>
      </c>
      <c r="CF377" s="4">
        <v>44568</v>
      </c>
      <c r="CI377" s="3">
        <v>1</v>
      </c>
      <c r="CJ377" s="3">
        <v>1</v>
      </c>
      <c r="CK377" s="3">
        <v>23</v>
      </c>
      <c r="CL377" s="3" t="s">
        <v>87</v>
      </c>
    </row>
    <row r="378" spans="1:90" x14ac:dyDescent="0.2">
      <c r="A378" s="3" t="s">
        <v>72</v>
      </c>
      <c r="B378" s="3" t="s">
        <v>73</v>
      </c>
      <c r="C378" s="3" t="s">
        <v>74</v>
      </c>
      <c r="E378" s="3" t="str">
        <f>"GAB2007556"</f>
        <v>GAB2007556</v>
      </c>
      <c r="F378" s="4">
        <v>44564</v>
      </c>
      <c r="G378" s="3">
        <v>202207</v>
      </c>
      <c r="H378" s="3" t="s">
        <v>75</v>
      </c>
      <c r="I378" s="3" t="s">
        <v>76</v>
      </c>
      <c r="J378" s="3" t="s">
        <v>77</v>
      </c>
      <c r="K378" s="3" t="s">
        <v>78</v>
      </c>
      <c r="L378" s="3" t="s">
        <v>92</v>
      </c>
      <c r="M378" s="3" t="s">
        <v>93</v>
      </c>
      <c r="N378" s="3" t="s">
        <v>96</v>
      </c>
      <c r="O378" s="3" t="s">
        <v>82</v>
      </c>
      <c r="P378" s="3" t="str">
        <f>"CT071143                      "</f>
        <v xml:space="preserve">CT071143                      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  <c r="AA378" s="3">
        <v>0</v>
      </c>
      <c r="AB378" s="3">
        <v>0</v>
      </c>
      <c r="AC378" s="3">
        <v>0</v>
      </c>
      <c r="AD378" s="3">
        <v>0</v>
      </c>
      <c r="AE378" s="3">
        <v>0</v>
      </c>
      <c r="AF378" s="3">
        <v>0</v>
      </c>
      <c r="AG378" s="3">
        <v>0</v>
      </c>
      <c r="AH378" s="3">
        <v>0</v>
      </c>
      <c r="AI378" s="3">
        <v>0</v>
      </c>
      <c r="AJ378" s="3">
        <v>0</v>
      </c>
      <c r="AK378" s="3">
        <v>32.840000000000003</v>
      </c>
      <c r="AL378" s="3">
        <v>0</v>
      </c>
      <c r="AM378" s="3">
        <v>0</v>
      </c>
      <c r="AN378" s="3">
        <v>0</v>
      </c>
      <c r="AO378" s="3">
        <v>0</v>
      </c>
      <c r="AP378" s="3">
        <v>0</v>
      </c>
      <c r="AQ378" s="3">
        <v>0</v>
      </c>
      <c r="AR378" s="3">
        <v>0</v>
      </c>
      <c r="AS378" s="3">
        <v>0</v>
      </c>
      <c r="AT378" s="3">
        <v>0</v>
      </c>
      <c r="AU378" s="3">
        <v>0</v>
      </c>
      <c r="AV378" s="3">
        <v>0</v>
      </c>
      <c r="AW378" s="3">
        <v>0</v>
      </c>
      <c r="AX378" s="3">
        <v>0</v>
      </c>
      <c r="AY378" s="3">
        <v>0</v>
      </c>
      <c r="AZ378" s="3">
        <v>0</v>
      </c>
      <c r="BA378" s="3">
        <v>0</v>
      </c>
      <c r="BB378" s="3">
        <v>0</v>
      </c>
      <c r="BC378" s="3">
        <v>0</v>
      </c>
      <c r="BD378" s="3">
        <v>0</v>
      </c>
      <c r="BE378" s="3">
        <v>0</v>
      </c>
      <c r="BF378" s="3">
        <v>0</v>
      </c>
      <c r="BG378" s="3">
        <v>0</v>
      </c>
      <c r="BH378" s="3">
        <v>1</v>
      </c>
      <c r="BI378" s="3">
        <v>3.8</v>
      </c>
      <c r="BJ378" s="3">
        <v>12.2</v>
      </c>
      <c r="BK378" s="3">
        <v>13</v>
      </c>
      <c r="BL378" s="3">
        <v>122.29</v>
      </c>
      <c r="BM378" s="3">
        <v>18.34</v>
      </c>
      <c r="BN378" s="3">
        <v>140.63</v>
      </c>
      <c r="BO378" s="3">
        <v>140.63</v>
      </c>
      <c r="BQ378" s="3" t="s">
        <v>97</v>
      </c>
      <c r="BR378" s="3" t="s">
        <v>84</v>
      </c>
      <c r="BS378" s="4">
        <v>44566</v>
      </c>
      <c r="BT378" s="5">
        <v>0.54166666666666663</v>
      </c>
      <c r="BU378" s="3" t="s">
        <v>1132</v>
      </c>
      <c r="BV378" s="3" t="s">
        <v>103</v>
      </c>
      <c r="BY378" s="3">
        <v>60860.58</v>
      </c>
      <c r="CA378" s="3" t="s">
        <v>640</v>
      </c>
      <c r="CC378" s="3" t="s">
        <v>93</v>
      </c>
      <c r="CD378" s="3">
        <v>157</v>
      </c>
      <c r="CE378" s="3" t="s">
        <v>86</v>
      </c>
      <c r="CF378" s="4">
        <v>44566</v>
      </c>
      <c r="CI378" s="3">
        <v>2</v>
      </c>
      <c r="CJ378" s="3">
        <v>2</v>
      </c>
      <c r="CK378" s="3">
        <v>41</v>
      </c>
      <c r="CL378" s="3" t="s">
        <v>87</v>
      </c>
    </row>
    <row r="379" spans="1:90" x14ac:dyDescent="0.2">
      <c r="A379" s="3" t="s">
        <v>72</v>
      </c>
      <c r="B379" s="3" t="s">
        <v>73</v>
      </c>
      <c r="C379" s="3" t="s">
        <v>74</v>
      </c>
      <c r="E379" s="3" t="str">
        <f>"GAB2007600"</f>
        <v>GAB2007600</v>
      </c>
      <c r="F379" s="4">
        <v>44566</v>
      </c>
      <c r="G379" s="3">
        <v>202207</v>
      </c>
      <c r="H379" s="3" t="s">
        <v>75</v>
      </c>
      <c r="I379" s="3" t="s">
        <v>76</v>
      </c>
      <c r="J379" s="3" t="s">
        <v>77</v>
      </c>
      <c r="K379" s="3" t="s">
        <v>78</v>
      </c>
      <c r="L379" s="3" t="s">
        <v>92</v>
      </c>
      <c r="M379" s="3" t="s">
        <v>93</v>
      </c>
      <c r="N379" s="3" t="s">
        <v>1138</v>
      </c>
      <c r="O379" s="3" t="s">
        <v>112</v>
      </c>
      <c r="P379" s="3" t="str">
        <f>"ORD006425                     "</f>
        <v xml:space="preserve">ORD006425                     </v>
      </c>
      <c r="Q379" s="3">
        <v>0</v>
      </c>
      <c r="R379" s="3">
        <v>0</v>
      </c>
      <c r="S379" s="3">
        <v>0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0</v>
      </c>
      <c r="Z379" s="3">
        <v>0</v>
      </c>
      <c r="AA379" s="3">
        <v>0</v>
      </c>
      <c r="AB379" s="3">
        <v>0</v>
      </c>
      <c r="AC379" s="3">
        <v>0</v>
      </c>
      <c r="AD379" s="3">
        <v>0</v>
      </c>
      <c r="AE379" s="3">
        <v>0</v>
      </c>
      <c r="AF379" s="3">
        <v>0</v>
      </c>
      <c r="AG379" s="3">
        <v>0</v>
      </c>
      <c r="AH379" s="3">
        <v>0</v>
      </c>
      <c r="AI379" s="3">
        <v>0</v>
      </c>
      <c r="AJ379" s="3">
        <v>0</v>
      </c>
      <c r="AK379" s="3">
        <v>23.18</v>
      </c>
      <c r="AL379" s="3">
        <v>0</v>
      </c>
      <c r="AM379" s="3">
        <v>0</v>
      </c>
      <c r="AN379" s="3">
        <v>0</v>
      </c>
      <c r="AO379" s="3">
        <v>0</v>
      </c>
      <c r="AP379" s="3">
        <v>0</v>
      </c>
      <c r="AQ379" s="3">
        <v>0</v>
      </c>
      <c r="AR379" s="3">
        <v>0</v>
      </c>
      <c r="AS379" s="3">
        <v>0</v>
      </c>
      <c r="AT379" s="3">
        <v>0</v>
      </c>
      <c r="AU379" s="3">
        <v>0</v>
      </c>
      <c r="AV379" s="3">
        <v>0</v>
      </c>
      <c r="AW379" s="3">
        <v>0</v>
      </c>
      <c r="AX379" s="3">
        <v>0</v>
      </c>
      <c r="AY379" s="3">
        <v>0</v>
      </c>
      <c r="AZ379" s="3">
        <v>0</v>
      </c>
      <c r="BA379" s="3">
        <v>0</v>
      </c>
      <c r="BB379" s="3">
        <v>0</v>
      </c>
      <c r="BC379" s="3">
        <v>0</v>
      </c>
      <c r="BD379" s="3">
        <v>0</v>
      </c>
      <c r="BE379" s="3">
        <v>0</v>
      </c>
      <c r="BF379" s="3">
        <v>0</v>
      </c>
      <c r="BG379" s="3">
        <v>0</v>
      </c>
      <c r="BH379" s="3">
        <v>1</v>
      </c>
      <c r="BI379" s="3">
        <v>1</v>
      </c>
      <c r="BJ379" s="3">
        <v>2.7</v>
      </c>
      <c r="BK379" s="3">
        <v>3</v>
      </c>
      <c r="BL379" s="3">
        <v>88.48</v>
      </c>
      <c r="BM379" s="3">
        <v>13.27</v>
      </c>
      <c r="BN379" s="3">
        <v>101.75</v>
      </c>
      <c r="BO379" s="3">
        <v>101.75</v>
      </c>
      <c r="BQ379" s="3" t="s">
        <v>1139</v>
      </c>
      <c r="BR379" s="3" t="s">
        <v>84</v>
      </c>
      <c r="BS379" s="4">
        <v>44567</v>
      </c>
      <c r="BT379" s="5">
        <v>0.38263888888888892</v>
      </c>
      <c r="BU379" s="3" t="s">
        <v>1140</v>
      </c>
      <c r="BV379" s="3" t="s">
        <v>103</v>
      </c>
      <c r="BY379" s="3">
        <v>13285.83</v>
      </c>
      <c r="BZ379" s="3" t="s">
        <v>124</v>
      </c>
      <c r="CA379" s="3" t="s">
        <v>912</v>
      </c>
      <c r="CC379" s="3" t="s">
        <v>93</v>
      </c>
      <c r="CD379" s="3">
        <v>157</v>
      </c>
      <c r="CE379" s="3" t="s">
        <v>458</v>
      </c>
      <c r="CF379" s="4">
        <v>44567</v>
      </c>
      <c r="CI379" s="3">
        <v>1</v>
      </c>
      <c r="CJ379" s="3">
        <v>1</v>
      </c>
      <c r="CK379" s="3">
        <v>21</v>
      </c>
      <c r="CL379" s="3" t="s">
        <v>87</v>
      </c>
    </row>
    <row r="380" spans="1:90" x14ac:dyDescent="0.2">
      <c r="A380" s="3" t="s">
        <v>72</v>
      </c>
      <c r="B380" s="3" t="s">
        <v>73</v>
      </c>
      <c r="C380" s="3" t="s">
        <v>74</v>
      </c>
      <c r="E380" s="3" t="str">
        <f>"GAB2007567"</f>
        <v>GAB2007567</v>
      </c>
      <c r="F380" s="4">
        <v>44564</v>
      </c>
      <c r="G380" s="3">
        <v>202207</v>
      </c>
      <c r="H380" s="3" t="s">
        <v>75</v>
      </c>
      <c r="I380" s="3" t="s">
        <v>76</v>
      </c>
      <c r="J380" s="3" t="s">
        <v>77</v>
      </c>
      <c r="K380" s="3" t="s">
        <v>78</v>
      </c>
      <c r="L380" s="3" t="s">
        <v>194</v>
      </c>
      <c r="M380" s="3" t="s">
        <v>195</v>
      </c>
      <c r="N380" s="3" t="s">
        <v>1141</v>
      </c>
      <c r="O380" s="3" t="s">
        <v>82</v>
      </c>
      <c r="P380" s="3" t="str">
        <f>"CT071153                      "</f>
        <v xml:space="preserve">CT071153                      </v>
      </c>
      <c r="Q380" s="3">
        <v>0</v>
      </c>
      <c r="R380" s="3">
        <v>0</v>
      </c>
      <c r="S380" s="3">
        <v>0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0</v>
      </c>
      <c r="Z380" s="3">
        <v>0</v>
      </c>
      <c r="AA380" s="3">
        <v>0</v>
      </c>
      <c r="AB380" s="3">
        <v>0</v>
      </c>
      <c r="AC380" s="3">
        <v>0</v>
      </c>
      <c r="AD380" s="3">
        <v>0</v>
      </c>
      <c r="AE380" s="3">
        <v>0</v>
      </c>
      <c r="AF380" s="3">
        <v>0</v>
      </c>
      <c r="AG380" s="3">
        <v>0</v>
      </c>
      <c r="AH380" s="3">
        <v>0</v>
      </c>
      <c r="AI380" s="3">
        <v>0</v>
      </c>
      <c r="AJ380" s="3">
        <v>0</v>
      </c>
      <c r="AK380" s="3">
        <v>32.840000000000003</v>
      </c>
      <c r="AL380" s="3">
        <v>0</v>
      </c>
      <c r="AM380" s="3">
        <v>0</v>
      </c>
      <c r="AN380" s="3">
        <v>0</v>
      </c>
      <c r="AO380" s="3">
        <v>0</v>
      </c>
      <c r="AP380" s="3">
        <v>0</v>
      </c>
      <c r="AQ380" s="3">
        <v>0</v>
      </c>
      <c r="AR380" s="3">
        <v>0</v>
      </c>
      <c r="AS380" s="3">
        <v>0</v>
      </c>
      <c r="AT380" s="3">
        <v>0</v>
      </c>
      <c r="AU380" s="3">
        <v>0</v>
      </c>
      <c r="AV380" s="3">
        <v>0</v>
      </c>
      <c r="AW380" s="3">
        <v>0</v>
      </c>
      <c r="AX380" s="3">
        <v>0</v>
      </c>
      <c r="AY380" s="3">
        <v>0</v>
      </c>
      <c r="AZ380" s="3">
        <v>0</v>
      </c>
      <c r="BA380" s="3">
        <v>0</v>
      </c>
      <c r="BB380" s="3">
        <v>0</v>
      </c>
      <c r="BC380" s="3">
        <v>0</v>
      </c>
      <c r="BD380" s="3">
        <v>0</v>
      </c>
      <c r="BE380" s="3">
        <v>0</v>
      </c>
      <c r="BF380" s="3">
        <v>0</v>
      </c>
      <c r="BG380" s="3">
        <v>0</v>
      </c>
      <c r="BH380" s="3">
        <v>1</v>
      </c>
      <c r="BI380" s="3">
        <v>0.4</v>
      </c>
      <c r="BJ380" s="3">
        <v>1.9</v>
      </c>
      <c r="BK380" s="3">
        <v>2</v>
      </c>
      <c r="BL380" s="3">
        <v>122.29</v>
      </c>
      <c r="BM380" s="3">
        <v>18.34</v>
      </c>
      <c r="BN380" s="3">
        <v>140.63</v>
      </c>
      <c r="BO380" s="3">
        <v>140.63</v>
      </c>
      <c r="BQ380" s="3" t="s">
        <v>1142</v>
      </c>
      <c r="BR380" s="3" t="s">
        <v>84</v>
      </c>
      <c r="BS380" s="4">
        <v>44566</v>
      </c>
      <c r="BT380" s="5">
        <v>0.4375</v>
      </c>
      <c r="BU380" s="3" t="s">
        <v>1143</v>
      </c>
      <c r="BV380" s="3" t="s">
        <v>103</v>
      </c>
      <c r="BY380" s="3">
        <v>9391.73</v>
      </c>
      <c r="CA380" s="3" t="s">
        <v>320</v>
      </c>
      <c r="CC380" s="3" t="s">
        <v>195</v>
      </c>
      <c r="CD380" s="3">
        <v>181</v>
      </c>
      <c r="CE380" s="3" t="s">
        <v>86</v>
      </c>
      <c r="CF380" s="4">
        <v>44566</v>
      </c>
      <c r="CI380" s="3">
        <v>2</v>
      </c>
      <c r="CJ380" s="3">
        <v>2</v>
      </c>
      <c r="CK380" s="3">
        <v>41</v>
      </c>
      <c r="CL380" s="3" t="s">
        <v>87</v>
      </c>
    </row>
    <row r="381" spans="1:90" x14ac:dyDescent="0.2">
      <c r="A381" s="3" t="s">
        <v>72</v>
      </c>
      <c r="B381" s="3" t="s">
        <v>73</v>
      </c>
      <c r="C381" s="3" t="s">
        <v>74</v>
      </c>
      <c r="E381" s="3" t="str">
        <f>"GAB2007597"</f>
        <v>GAB2007597</v>
      </c>
      <c r="F381" s="4">
        <v>44566</v>
      </c>
      <c r="G381" s="3">
        <v>202207</v>
      </c>
      <c r="H381" s="3" t="s">
        <v>75</v>
      </c>
      <c r="I381" s="3" t="s">
        <v>76</v>
      </c>
      <c r="J381" s="3" t="s">
        <v>77</v>
      </c>
      <c r="K381" s="3" t="s">
        <v>78</v>
      </c>
      <c r="L381" s="3" t="s">
        <v>252</v>
      </c>
      <c r="M381" s="3" t="s">
        <v>253</v>
      </c>
      <c r="N381" s="3" t="s">
        <v>402</v>
      </c>
      <c r="O381" s="3" t="s">
        <v>112</v>
      </c>
      <c r="P381" s="3" t="str">
        <f>"CT071190                      "</f>
        <v xml:space="preserve">CT071190                      </v>
      </c>
      <c r="Q381" s="3">
        <v>0</v>
      </c>
      <c r="R381" s="3">
        <v>0</v>
      </c>
      <c r="S381" s="3">
        <v>0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0</v>
      </c>
      <c r="Z381" s="3">
        <v>0</v>
      </c>
      <c r="AA381" s="3">
        <v>0</v>
      </c>
      <c r="AB381" s="3">
        <v>0</v>
      </c>
      <c r="AC381" s="3">
        <v>0</v>
      </c>
      <c r="AD381" s="3">
        <v>0</v>
      </c>
      <c r="AE381" s="3">
        <v>0</v>
      </c>
      <c r="AF381" s="3">
        <v>0</v>
      </c>
      <c r="AG381" s="3">
        <v>0</v>
      </c>
      <c r="AH381" s="3">
        <v>0</v>
      </c>
      <c r="AI381" s="3">
        <v>0</v>
      </c>
      <c r="AJ381" s="3">
        <v>0</v>
      </c>
      <c r="AK381" s="3">
        <v>29.95</v>
      </c>
      <c r="AL381" s="3">
        <v>0</v>
      </c>
      <c r="AM381" s="3">
        <v>0</v>
      </c>
      <c r="AN381" s="3">
        <v>0</v>
      </c>
      <c r="AO381" s="3">
        <v>0</v>
      </c>
      <c r="AP381" s="3">
        <v>0</v>
      </c>
      <c r="AQ381" s="3">
        <v>0</v>
      </c>
      <c r="AR381" s="3">
        <v>0</v>
      </c>
      <c r="AS381" s="3">
        <v>0</v>
      </c>
      <c r="AT381" s="3">
        <v>0</v>
      </c>
      <c r="AU381" s="3">
        <v>0</v>
      </c>
      <c r="AV381" s="3">
        <v>0</v>
      </c>
      <c r="AW381" s="3">
        <v>0</v>
      </c>
      <c r="AX381" s="3">
        <v>0</v>
      </c>
      <c r="AY381" s="3">
        <v>0</v>
      </c>
      <c r="AZ381" s="3">
        <v>0</v>
      </c>
      <c r="BA381" s="3">
        <v>0</v>
      </c>
      <c r="BB381" s="3">
        <v>0</v>
      </c>
      <c r="BC381" s="3">
        <v>0</v>
      </c>
      <c r="BD381" s="3">
        <v>0</v>
      </c>
      <c r="BE381" s="3">
        <v>0</v>
      </c>
      <c r="BF381" s="3">
        <v>0</v>
      </c>
      <c r="BG381" s="3">
        <v>0</v>
      </c>
      <c r="BH381" s="3">
        <v>1</v>
      </c>
      <c r="BI381" s="3">
        <v>1</v>
      </c>
      <c r="BJ381" s="3">
        <v>1.8</v>
      </c>
      <c r="BK381" s="3">
        <v>2</v>
      </c>
      <c r="BL381" s="3">
        <v>114.31</v>
      </c>
      <c r="BM381" s="3">
        <v>17.149999999999999</v>
      </c>
      <c r="BN381" s="3">
        <v>131.46</v>
      </c>
      <c r="BO381" s="3">
        <v>131.46</v>
      </c>
      <c r="BQ381" s="3" t="s">
        <v>403</v>
      </c>
      <c r="BR381" s="3" t="s">
        <v>84</v>
      </c>
      <c r="BS381" s="4">
        <v>44567</v>
      </c>
      <c r="BT381" s="5">
        <v>0.43472222222222223</v>
      </c>
      <c r="BU381" s="3" t="s">
        <v>1144</v>
      </c>
      <c r="BV381" s="3" t="s">
        <v>103</v>
      </c>
      <c r="BY381" s="3">
        <v>9171.9</v>
      </c>
      <c r="BZ381" s="3" t="s">
        <v>124</v>
      </c>
      <c r="CC381" s="3" t="s">
        <v>253</v>
      </c>
      <c r="CD381" s="3">
        <v>9459</v>
      </c>
      <c r="CE381" s="3" t="s">
        <v>142</v>
      </c>
      <c r="CF381" s="4">
        <v>44568</v>
      </c>
      <c r="CI381" s="3">
        <v>1</v>
      </c>
      <c r="CJ381" s="3">
        <v>1</v>
      </c>
      <c r="CK381" s="3">
        <v>23</v>
      </c>
      <c r="CL381" s="3" t="s">
        <v>87</v>
      </c>
    </row>
    <row r="382" spans="1:90" x14ac:dyDescent="0.2">
      <c r="A382" s="3" t="s">
        <v>72</v>
      </c>
      <c r="B382" s="3" t="s">
        <v>73</v>
      </c>
      <c r="C382" s="3" t="s">
        <v>74</v>
      </c>
      <c r="E382" s="3" t="str">
        <f>"GAB2007566"</f>
        <v>GAB2007566</v>
      </c>
      <c r="F382" s="4">
        <v>44564</v>
      </c>
      <c r="G382" s="3">
        <v>202207</v>
      </c>
      <c r="H382" s="3" t="s">
        <v>75</v>
      </c>
      <c r="I382" s="3" t="s">
        <v>76</v>
      </c>
      <c r="J382" s="3" t="s">
        <v>77</v>
      </c>
      <c r="K382" s="3" t="s">
        <v>78</v>
      </c>
      <c r="L382" s="3" t="s">
        <v>75</v>
      </c>
      <c r="M382" s="3" t="s">
        <v>76</v>
      </c>
      <c r="N382" s="3" t="s">
        <v>189</v>
      </c>
      <c r="O382" s="3" t="s">
        <v>112</v>
      </c>
      <c r="P382" s="3" t="str">
        <f>"CT071149                      "</f>
        <v xml:space="preserve">CT071149                      </v>
      </c>
      <c r="Q382" s="3">
        <v>0</v>
      </c>
      <c r="R382" s="3">
        <v>0</v>
      </c>
      <c r="S382" s="3">
        <v>0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0</v>
      </c>
      <c r="Z382" s="3">
        <v>0</v>
      </c>
      <c r="AA382" s="3">
        <v>0</v>
      </c>
      <c r="AB382" s="3">
        <v>0</v>
      </c>
      <c r="AC382" s="3">
        <v>0</v>
      </c>
      <c r="AD382" s="3">
        <v>0</v>
      </c>
      <c r="AE382" s="3">
        <v>0</v>
      </c>
      <c r="AF382" s="3">
        <v>0</v>
      </c>
      <c r="AG382" s="3">
        <v>0</v>
      </c>
      <c r="AH382" s="3">
        <v>0</v>
      </c>
      <c r="AI382" s="3">
        <v>0</v>
      </c>
      <c r="AJ382" s="3">
        <v>0</v>
      </c>
      <c r="AK382" s="3">
        <v>13.26</v>
      </c>
      <c r="AL382" s="3">
        <v>0</v>
      </c>
      <c r="AM382" s="3">
        <v>0</v>
      </c>
      <c r="AN382" s="3">
        <v>0</v>
      </c>
      <c r="AO382" s="3">
        <v>0</v>
      </c>
      <c r="AP382" s="3">
        <v>0</v>
      </c>
      <c r="AQ382" s="3">
        <v>0</v>
      </c>
      <c r="AR382" s="3">
        <v>0</v>
      </c>
      <c r="AS382" s="3">
        <v>0</v>
      </c>
      <c r="AT382" s="3">
        <v>0</v>
      </c>
      <c r="AU382" s="3">
        <v>0</v>
      </c>
      <c r="AV382" s="3">
        <v>0</v>
      </c>
      <c r="AW382" s="3">
        <v>0</v>
      </c>
      <c r="AX382" s="3">
        <v>0</v>
      </c>
      <c r="AY382" s="3">
        <v>0</v>
      </c>
      <c r="AZ382" s="3">
        <v>0</v>
      </c>
      <c r="BA382" s="3">
        <v>0</v>
      </c>
      <c r="BB382" s="3">
        <v>0</v>
      </c>
      <c r="BC382" s="3">
        <v>0</v>
      </c>
      <c r="BD382" s="3">
        <v>0</v>
      </c>
      <c r="BE382" s="3">
        <v>0</v>
      </c>
      <c r="BF382" s="3">
        <v>0</v>
      </c>
      <c r="BG382" s="3">
        <v>0</v>
      </c>
      <c r="BH382" s="3">
        <v>1</v>
      </c>
      <c r="BI382" s="3">
        <v>1</v>
      </c>
      <c r="BJ382" s="3">
        <v>2.1</v>
      </c>
      <c r="BK382" s="3">
        <v>2.5</v>
      </c>
      <c r="BL382" s="3">
        <v>47.27</v>
      </c>
      <c r="BM382" s="3">
        <v>7.09</v>
      </c>
      <c r="BN382" s="3">
        <v>54.36</v>
      </c>
      <c r="BO382" s="3">
        <v>54.36</v>
      </c>
      <c r="BQ382" s="3" t="s">
        <v>190</v>
      </c>
      <c r="BR382" s="3" t="s">
        <v>84</v>
      </c>
      <c r="BS382" s="4">
        <v>44565</v>
      </c>
      <c r="BT382" s="5">
        <v>0.65486111111111112</v>
      </c>
      <c r="BU382" s="3" t="s">
        <v>1145</v>
      </c>
      <c r="BV382" s="3" t="s">
        <v>87</v>
      </c>
      <c r="BW382" s="3" t="s">
        <v>915</v>
      </c>
      <c r="BX382" s="3" t="s">
        <v>1146</v>
      </c>
      <c r="BY382" s="3">
        <v>10669.64</v>
      </c>
      <c r="BZ382" s="3" t="s">
        <v>124</v>
      </c>
      <c r="CA382" s="3" t="s">
        <v>192</v>
      </c>
      <c r="CC382" s="3" t="s">
        <v>76</v>
      </c>
      <c r="CD382" s="3">
        <v>8001</v>
      </c>
      <c r="CE382" s="3" t="s">
        <v>142</v>
      </c>
      <c r="CF382" s="4">
        <v>44566</v>
      </c>
      <c r="CI382" s="3">
        <v>1</v>
      </c>
      <c r="CJ382" s="3">
        <v>1</v>
      </c>
      <c r="CK382" s="3">
        <v>22</v>
      </c>
      <c r="CL382" s="3" t="s">
        <v>87</v>
      </c>
    </row>
    <row r="383" spans="1:90" x14ac:dyDescent="0.2">
      <c r="A383" s="3" t="s">
        <v>72</v>
      </c>
      <c r="B383" s="3" t="s">
        <v>73</v>
      </c>
      <c r="C383" s="3" t="s">
        <v>74</v>
      </c>
      <c r="E383" s="3" t="str">
        <f>"GAB2007601"</f>
        <v>GAB2007601</v>
      </c>
      <c r="F383" s="4">
        <v>44566</v>
      </c>
      <c r="G383" s="3">
        <v>202207</v>
      </c>
      <c r="H383" s="3" t="s">
        <v>75</v>
      </c>
      <c r="I383" s="3" t="s">
        <v>76</v>
      </c>
      <c r="J383" s="3" t="s">
        <v>77</v>
      </c>
      <c r="K383" s="3" t="s">
        <v>78</v>
      </c>
      <c r="L383" s="3" t="s">
        <v>672</v>
      </c>
      <c r="M383" s="3" t="s">
        <v>673</v>
      </c>
      <c r="N383" s="3" t="s">
        <v>1147</v>
      </c>
      <c r="O383" s="3" t="s">
        <v>82</v>
      </c>
      <c r="P383" s="3" t="str">
        <f>"CT071195                      "</f>
        <v xml:space="preserve">CT071195                      </v>
      </c>
      <c r="Q383" s="3">
        <v>0</v>
      </c>
      <c r="R383" s="3">
        <v>0</v>
      </c>
      <c r="S383" s="3">
        <v>0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0</v>
      </c>
      <c r="Z383" s="3">
        <v>0</v>
      </c>
      <c r="AA383" s="3">
        <v>0</v>
      </c>
      <c r="AB383" s="3">
        <v>0</v>
      </c>
      <c r="AC383" s="3">
        <v>0</v>
      </c>
      <c r="AD383" s="3">
        <v>0</v>
      </c>
      <c r="AE383" s="3">
        <v>0</v>
      </c>
      <c r="AF383" s="3">
        <v>0</v>
      </c>
      <c r="AG383" s="3">
        <v>0</v>
      </c>
      <c r="AH383" s="3">
        <v>0</v>
      </c>
      <c r="AI383" s="3">
        <v>0</v>
      </c>
      <c r="AJ383" s="3">
        <v>0</v>
      </c>
      <c r="AK383" s="3">
        <v>33.01</v>
      </c>
      <c r="AL383" s="3">
        <v>0</v>
      </c>
      <c r="AM383" s="3">
        <v>0</v>
      </c>
      <c r="AN383" s="3">
        <v>0</v>
      </c>
      <c r="AO383" s="3">
        <v>0</v>
      </c>
      <c r="AP383" s="3">
        <v>0</v>
      </c>
      <c r="AQ383" s="3">
        <v>0</v>
      </c>
      <c r="AR383" s="3">
        <v>0</v>
      </c>
      <c r="AS383" s="3">
        <v>0</v>
      </c>
      <c r="AT383" s="3">
        <v>0</v>
      </c>
      <c r="AU383" s="3">
        <v>0</v>
      </c>
      <c r="AV383" s="3">
        <v>0</v>
      </c>
      <c r="AW383" s="3">
        <v>0</v>
      </c>
      <c r="AX383" s="3">
        <v>0</v>
      </c>
      <c r="AY383" s="3">
        <v>0</v>
      </c>
      <c r="AZ383" s="3">
        <v>0</v>
      </c>
      <c r="BA383" s="3">
        <v>0</v>
      </c>
      <c r="BB383" s="3">
        <v>0</v>
      </c>
      <c r="BC383" s="3">
        <v>0</v>
      </c>
      <c r="BD383" s="3">
        <v>0</v>
      </c>
      <c r="BE383" s="3">
        <v>0</v>
      </c>
      <c r="BF383" s="3">
        <v>0</v>
      </c>
      <c r="BG383" s="3">
        <v>0</v>
      </c>
      <c r="BH383" s="3">
        <v>1</v>
      </c>
      <c r="BI383" s="3">
        <v>2.4</v>
      </c>
      <c r="BJ383" s="3">
        <v>6.2</v>
      </c>
      <c r="BK383" s="3">
        <v>7</v>
      </c>
      <c r="BL383" s="3">
        <v>131.25</v>
      </c>
      <c r="BM383" s="3">
        <v>19.690000000000001</v>
      </c>
      <c r="BN383" s="3">
        <v>150.94</v>
      </c>
      <c r="BO383" s="3">
        <v>150.94</v>
      </c>
      <c r="BQ383" s="3" t="s">
        <v>1148</v>
      </c>
      <c r="BR383" s="3" t="s">
        <v>84</v>
      </c>
      <c r="BS383" s="4">
        <v>44567</v>
      </c>
      <c r="BT383" s="5">
        <v>0.45416666666666666</v>
      </c>
      <c r="BU383" s="3" t="s">
        <v>1149</v>
      </c>
      <c r="BV383" s="3" t="s">
        <v>103</v>
      </c>
      <c r="BY383" s="3">
        <v>31051.15</v>
      </c>
      <c r="CA383" s="3" t="s">
        <v>1150</v>
      </c>
      <c r="CC383" s="3" t="s">
        <v>673</v>
      </c>
      <c r="CD383" s="3">
        <v>6850</v>
      </c>
      <c r="CE383" s="3" t="s">
        <v>86</v>
      </c>
      <c r="CF383" s="4">
        <v>44568</v>
      </c>
      <c r="CI383" s="3">
        <v>2</v>
      </c>
      <c r="CJ383" s="3">
        <v>1</v>
      </c>
      <c r="CK383" s="3">
        <v>44</v>
      </c>
      <c r="CL383" s="3" t="s">
        <v>87</v>
      </c>
    </row>
    <row r="384" spans="1:90" x14ac:dyDescent="0.2">
      <c r="A384" s="3" t="s">
        <v>72</v>
      </c>
      <c r="B384" s="3" t="s">
        <v>73</v>
      </c>
      <c r="C384" s="3" t="s">
        <v>74</v>
      </c>
      <c r="E384" s="3" t="str">
        <f>"GAB2007571"</f>
        <v>GAB2007571</v>
      </c>
      <c r="F384" s="4">
        <v>44564</v>
      </c>
      <c r="G384" s="3">
        <v>202207</v>
      </c>
      <c r="H384" s="3" t="s">
        <v>75</v>
      </c>
      <c r="I384" s="3" t="s">
        <v>76</v>
      </c>
      <c r="J384" s="3" t="s">
        <v>77</v>
      </c>
      <c r="K384" s="3" t="s">
        <v>78</v>
      </c>
      <c r="L384" s="3" t="s">
        <v>252</v>
      </c>
      <c r="M384" s="3" t="s">
        <v>253</v>
      </c>
      <c r="N384" s="3" t="s">
        <v>766</v>
      </c>
      <c r="O384" s="3" t="s">
        <v>82</v>
      </c>
      <c r="P384" s="3" t="str">
        <f>"CT071158                      "</f>
        <v xml:space="preserve">CT071158                      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  <c r="AA384" s="3">
        <v>0</v>
      </c>
      <c r="AB384" s="3">
        <v>0</v>
      </c>
      <c r="AC384" s="3">
        <v>0</v>
      </c>
      <c r="AD384" s="3">
        <v>0</v>
      </c>
      <c r="AE384" s="3">
        <v>0</v>
      </c>
      <c r="AF384" s="3">
        <v>0</v>
      </c>
      <c r="AG384" s="3">
        <v>0</v>
      </c>
      <c r="AH384" s="3">
        <v>0</v>
      </c>
      <c r="AI384" s="3">
        <v>0</v>
      </c>
      <c r="AJ384" s="3">
        <v>0</v>
      </c>
      <c r="AK384" s="3">
        <v>46.31</v>
      </c>
      <c r="AL384" s="3">
        <v>0</v>
      </c>
      <c r="AM384" s="3">
        <v>0</v>
      </c>
      <c r="AN384" s="3">
        <v>0</v>
      </c>
      <c r="AO384" s="3">
        <v>0</v>
      </c>
      <c r="AP384" s="3">
        <v>0</v>
      </c>
      <c r="AQ384" s="3">
        <v>0</v>
      </c>
      <c r="AR384" s="3">
        <v>0</v>
      </c>
      <c r="AS384" s="3">
        <v>0</v>
      </c>
      <c r="AT384" s="3">
        <v>0</v>
      </c>
      <c r="AU384" s="3">
        <v>0</v>
      </c>
      <c r="AV384" s="3">
        <v>0</v>
      </c>
      <c r="AW384" s="3">
        <v>0</v>
      </c>
      <c r="AX384" s="3">
        <v>0</v>
      </c>
      <c r="AY384" s="3">
        <v>0</v>
      </c>
      <c r="AZ384" s="3">
        <v>0</v>
      </c>
      <c r="BA384" s="3">
        <v>0</v>
      </c>
      <c r="BB384" s="3">
        <v>0</v>
      </c>
      <c r="BC384" s="3">
        <v>0</v>
      </c>
      <c r="BD384" s="3">
        <v>0</v>
      </c>
      <c r="BE384" s="3">
        <v>0</v>
      </c>
      <c r="BF384" s="3">
        <v>0</v>
      </c>
      <c r="BG384" s="3">
        <v>0</v>
      </c>
      <c r="BH384" s="3">
        <v>1</v>
      </c>
      <c r="BI384" s="3">
        <v>1.5</v>
      </c>
      <c r="BJ384" s="3">
        <v>6.2</v>
      </c>
      <c r="BK384" s="3">
        <v>7</v>
      </c>
      <c r="BL384" s="3">
        <v>170.31</v>
      </c>
      <c r="BM384" s="3">
        <v>25.55</v>
      </c>
      <c r="BN384" s="3">
        <v>195.86</v>
      </c>
      <c r="BO384" s="3">
        <v>195.86</v>
      </c>
      <c r="BQ384" s="3" t="s">
        <v>1151</v>
      </c>
      <c r="BR384" s="3" t="s">
        <v>84</v>
      </c>
      <c r="BS384" s="4">
        <v>44566</v>
      </c>
      <c r="BT384" s="5">
        <v>0.41180555555555554</v>
      </c>
      <c r="BU384" s="3" t="s">
        <v>496</v>
      </c>
      <c r="BV384" s="3" t="s">
        <v>103</v>
      </c>
      <c r="BY384" s="3">
        <v>31141.94</v>
      </c>
      <c r="CA384" s="3" t="s">
        <v>259</v>
      </c>
      <c r="CC384" s="3" t="s">
        <v>253</v>
      </c>
      <c r="CD384" s="3">
        <v>9460</v>
      </c>
      <c r="CE384" s="3" t="s">
        <v>86</v>
      </c>
      <c r="CF384" s="4">
        <v>44566</v>
      </c>
      <c r="CI384" s="3">
        <v>3</v>
      </c>
      <c r="CJ384" s="3">
        <v>2</v>
      </c>
      <c r="CK384" s="3">
        <v>43</v>
      </c>
      <c r="CL384" s="3" t="s">
        <v>87</v>
      </c>
    </row>
    <row r="385" spans="1:90" x14ac:dyDescent="0.2">
      <c r="A385" s="3" t="s">
        <v>72</v>
      </c>
      <c r="B385" s="3" t="s">
        <v>73</v>
      </c>
      <c r="C385" s="3" t="s">
        <v>74</v>
      </c>
      <c r="E385" s="3" t="str">
        <f>"GAB2007569"</f>
        <v>GAB2007569</v>
      </c>
      <c r="F385" s="4">
        <v>44564</v>
      </c>
      <c r="G385" s="3">
        <v>202207</v>
      </c>
      <c r="H385" s="3" t="s">
        <v>75</v>
      </c>
      <c r="I385" s="3" t="s">
        <v>76</v>
      </c>
      <c r="J385" s="3" t="s">
        <v>77</v>
      </c>
      <c r="K385" s="3" t="s">
        <v>78</v>
      </c>
      <c r="L385" s="3" t="s">
        <v>329</v>
      </c>
      <c r="M385" s="3" t="s">
        <v>330</v>
      </c>
      <c r="N385" s="3" t="s">
        <v>1134</v>
      </c>
      <c r="O385" s="3" t="s">
        <v>82</v>
      </c>
      <c r="P385" s="3" t="str">
        <f>"CT071154                      "</f>
        <v xml:space="preserve">CT071154                      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  <c r="AA385" s="3">
        <v>0</v>
      </c>
      <c r="AB385" s="3">
        <v>0</v>
      </c>
      <c r="AC385" s="3">
        <v>0</v>
      </c>
      <c r="AD385" s="3">
        <v>0</v>
      </c>
      <c r="AE385" s="3">
        <v>0</v>
      </c>
      <c r="AF385" s="3">
        <v>0</v>
      </c>
      <c r="AG385" s="3">
        <v>0</v>
      </c>
      <c r="AH385" s="3">
        <v>0</v>
      </c>
      <c r="AI385" s="3">
        <v>0</v>
      </c>
      <c r="AJ385" s="3">
        <v>0</v>
      </c>
      <c r="AK385" s="3">
        <v>47.72</v>
      </c>
      <c r="AL385" s="3">
        <v>0</v>
      </c>
      <c r="AM385" s="3">
        <v>0</v>
      </c>
      <c r="AN385" s="3">
        <v>0</v>
      </c>
      <c r="AO385" s="3">
        <v>0</v>
      </c>
      <c r="AP385" s="3">
        <v>0</v>
      </c>
      <c r="AQ385" s="3">
        <v>0</v>
      </c>
      <c r="AR385" s="3">
        <v>0</v>
      </c>
      <c r="AS385" s="3">
        <v>0</v>
      </c>
      <c r="AT385" s="3">
        <v>0</v>
      </c>
      <c r="AU385" s="3">
        <v>0</v>
      </c>
      <c r="AV385" s="3">
        <v>0</v>
      </c>
      <c r="AW385" s="3">
        <v>0</v>
      </c>
      <c r="AX385" s="3">
        <v>0</v>
      </c>
      <c r="AY385" s="3">
        <v>0</v>
      </c>
      <c r="AZ385" s="3">
        <v>0</v>
      </c>
      <c r="BA385" s="3">
        <v>0</v>
      </c>
      <c r="BB385" s="3">
        <v>0</v>
      </c>
      <c r="BC385" s="3">
        <v>0</v>
      </c>
      <c r="BD385" s="3">
        <v>0</v>
      </c>
      <c r="BE385" s="3">
        <v>0</v>
      </c>
      <c r="BF385" s="3">
        <v>0</v>
      </c>
      <c r="BG385" s="3">
        <v>0</v>
      </c>
      <c r="BH385" s="3">
        <v>2</v>
      </c>
      <c r="BI385" s="3">
        <v>8.4</v>
      </c>
      <c r="BJ385" s="3">
        <v>25.9</v>
      </c>
      <c r="BK385" s="3">
        <v>26</v>
      </c>
      <c r="BL385" s="3">
        <v>175.34</v>
      </c>
      <c r="BM385" s="3">
        <v>26.3</v>
      </c>
      <c r="BN385" s="3">
        <v>201.64</v>
      </c>
      <c r="BO385" s="3">
        <v>201.64</v>
      </c>
      <c r="BQ385" s="3" t="s">
        <v>561</v>
      </c>
      <c r="BR385" s="3" t="s">
        <v>84</v>
      </c>
      <c r="BS385" s="4">
        <v>44567</v>
      </c>
      <c r="BT385" s="5">
        <v>0.36805555555555558</v>
      </c>
      <c r="BU385" s="3" t="s">
        <v>1135</v>
      </c>
      <c r="BV385" s="3" t="s">
        <v>103</v>
      </c>
      <c r="BY385" s="3">
        <v>129666.46</v>
      </c>
      <c r="CA385" s="3" t="s">
        <v>490</v>
      </c>
      <c r="CC385" s="3" t="s">
        <v>330</v>
      </c>
      <c r="CD385" s="3">
        <v>3201</v>
      </c>
      <c r="CE385" s="3" t="s">
        <v>86</v>
      </c>
      <c r="CF385" s="4">
        <v>44568</v>
      </c>
      <c r="CI385" s="3">
        <v>3</v>
      </c>
      <c r="CJ385" s="3">
        <v>3</v>
      </c>
      <c r="CK385" s="3">
        <v>41</v>
      </c>
      <c r="CL385" s="3" t="s">
        <v>87</v>
      </c>
    </row>
    <row r="386" spans="1:90" x14ac:dyDescent="0.2">
      <c r="A386" s="3" t="s">
        <v>72</v>
      </c>
      <c r="B386" s="3" t="s">
        <v>73</v>
      </c>
      <c r="C386" s="3" t="s">
        <v>74</v>
      </c>
      <c r="E386" s="3" t="str">
        <f>"GAB2007565"</f>
        <v>GAB2007565</v>
      </c>
      <c r="F386" s="4">
        <v>44564</v>
      </c>
      <c r="G386" s="3">
        <v>202207</v>
      </c>
      <c r="H386" s="3" t="s">
        <v>75</v>
      </c>
      <c r="I386" s="3" t="s">
        <v>76</v>
      </c>
      <c r="J386" s="3" t="s">
        <v>77</v>
      </c>
      <c r="K386" s="3" t="s">
        <v>78</v>
      </c>
      <c r="L386" s="3" t="s">
        <v>252</v>
      </c>
      <c r="M386" s="3" t="s">
        <v>253</v>
      </c>
      <c r="N386" s="3" t="s">
        <v>402</v>
      </c>
      <c r="O386" s="3" t="s">
        <v>112</v>
      </c>
      <c r="P386" s="3" t="str">
        <f>"CT071150                      "</f>
        <v xml:space="preserve">CT071150                      </v>
      </c>
      <c r="Q386" s="3">
        <v>0</v>
      </c>
      <c r="R386" s="3">
        <v>0</v>
      </c>
      <c r="S386" s="3">
        <v>0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0</v>
      </c>
      <c r="Z386" s="3">
        <v>0</v>
      </c>
      <c r="AA386" s="3">
        <v>0</v>
      </c>
      <c r="AB386" s="3">
        <v>0</v>
      </c>
      <c r="AC386" s="3">
        <v>0</v>
      </c>
      <c r="AD386" s="3">
        <v>0</v>
      </c>
      <c r="AE386" s="3">
        <v>0</v>
      </c>
      <c r="AF386" s="3">
        <v>0</v>
      </c>
      <c r="AG386" s="3">
        <v>0</v>
      </c>
      <c r="AH386" s="3">
        <v>0</v>
      </c>
      <c r="AI386" s="3">
        <v>0</v>
      </c>
      <c r="AJ386" s="3">
        <v>0</v>
      </c>
      <c r="AK386" s="3">
        <v>40.33</v>
      </c>
      <c r="AL386" s="3">
        <v>0</v>
      </c>
      <c r="AM386" s="3">
        <v>0</v>
      </c>
      <c r="AN386" s="3">
        <v>0</v>
      </c>
      <c r="AO386" s="3">
        <v>0</v>
      </c>
      <c r="AP386" s="3">
        <v>0</v>
      </c>
      <c r="AQ386" s="3">
        <v>0</v>
      </c>
      <c r="AR386" s="3">
        <v>0</v>
      </c>
      <c r="AS386" s="3">
        <v>0</v>
      </c>
      <c r="AT386" s="3">
        <v>0</v>
      </c>
      <c r="AU386" s="3">
        <v>0</v>
      </c>
      <c r="AV386" s="3">
        <v>0</v>
      </c>
      <c r="AW386" s="3">
        <v>0</v>
      </c>
      <c r="AX386" s="3">
        <v>0</v>
      </c>
      <c r="AY386" s="3">
        <v>0</v>
      </c>
      <c r="AZ386" s="3">
        <v>0</v>
      </c>
      <c r="BA386" s="3">
        <v>0</v>
      </c>
      <c r="BB386" s="3">
        <v>0</v>
      </c>
      <c r="BC386" s="3">
        <v>0</v>
      </c>
      <c r="BD386" s="3">
        <v>0</v>
      </c>
      <c r="BE386" s="3">
        <v>0</v>
      </c>
      <c r="BF386" s="3">
        <v>0</v>
      </c>
      <c r="BG386" s="3">
        <v>0</v>
      </c>
      <c r="BH386" s="3">
        <v>1</v>
      </c>
      <c r="BI386" s="3">
        <v>1</v>
      </c>
      <c r="BJ386" s="3">
        <v>2.2999999999999998</v>
      </c>
      <c r="BK386" s="3">
        <v>2.5</v>
      </c>
      <c r="BL386" s="3">
        <v>143.74</v>
      </c>
      <c r="BM386" s="3">
        <v>21.56</v>
      </c>
      <c r="BN386" s="3">
        <v>165.3</v>
      </c>
      <c r="BO386" s="3">
        <v>165.3</v>
      </c>
      <c r="BQ386" s="3" t="s">
        <v>403</v>
      </c>
      <c r="BR386" s="3" t="s">
        <v>84</v>
      </c>
      <c r="BS386" s="4">
        <v>44565</v>
      </c>
      <c r="BT386" s="5">
        <v>0.50486111111111109</v>
      </c>
      <c r="BU386" s="3" t="s">
        <v>1152</v>
      </c>
      <c r="BV386" s="3" t="s">
        <v>87</v>
      </c>
      <c r="BW386" s="3" t="s">
        <v>1153</v>
      </c>
      <c r="BX386" s="3" t="s">
        <v>258</v>
      </c>
      <c r="BY386" s="3">
        <v>11536.32</v>
      </c>
      <c r="BZ386" s="3" t="s">
        <v>124</v>
      </c>
      <c r="CA386" s="3" t="s">
        <v>259</v>
      </c>
      <c r="CC386" s="3" t="s">
        <v>253</v>
      </c>
      <c r="CD386" s="3">
        <v>9459</v>
      </c>
      <c r="CE386" s="3" t="s">
        <v>1154</v>
      </c>
      <c r="CF386" s="4">
        <v>44565</v>
      </c>
      <c r="CI386" s="3">
        <v>1</v>
      </c>
      <c r="CJ386" s="3">
        <v>1</v>
      </c>
      <c r="CK386" s="3">
        <v>23</v>
      </c>
      <c r="CL386" s="3" t="s">
        <v>87</v>
      </c>
    </row>
    <row r="387" spans="1:90" x14ac:dyDescent="0.2">
      <c r="A387" s="3" t="s">
        <v>72</v>
      </c>
      <c r="B387" s="3" t="s">
        <v>73</v>
      </c>
      <c r="C387" s="3" t="s">
        <v>74</v>
      </c>
      <c r="E387" s="3" t="str">
        <f>"GAB2007572"</f>
        <v>GAB2007572</v>
      </c>
      <c r="F387" s="4">
        <v>44564</v>
      </c>
      <c r="G387" s="3">
        <v>202207</v>
      </c>
      <c r="H387" s="3" t="s">
        <v>75</v>
      </c>
      <c r="I387" s="3" t="s">
        <v>76</v>
      </c>
      <c r="J387" s="3" t="s">
        <v>77</v>
      </c>
      <c r="K387" s="3" t="s">
        <v>78</v>
      </c>
      <c r="L387" s="3" t="s">
        <v>194</v>
      </c>
      <c r="M387" s="3" t="s">
        <v>195</v>
      </c>
      <c r="N387" s="3" t="s">
        <v>1155</v>
      </c>
      <c r="O387" s="3" t="s">
        <v>82</v>
      </c>
      <c r="P387" s="3" t="str">
        <f>"CT071159                      "</f>
        <v xml:space="preserve">CT071159                      </v>
      </c>
      <c r="Q387" s="3">
        <v>0</v>
      </c>
      <c r="R387" s="3">
        <v>0</v>
      </c>
      <c r="S387" s="3">
        <v>0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0</v>
      </c>
      <c r="Z387" s="3">
        <v>0</v>
      </c>
      <c r="AA387" s="3">
        <v>0</v>
      </c>
      <c r="AB387" s="3">
        <v>0</v>
      </c>
      <c r="AC387" s="3">
        <v>0</v>
      </c>
      <c r="AD387" s="3">
        <v>0</v>
      </c>
      <c r="AE387" s="3">
        <v>0</v>
      </c>
      <c r="AF387" s="3">
        <v>0</v>
      </c>
      <c r="AG387" s="3">
        <v>0</v>
      </c>
      <c r="AH387" s="3">
        <v>0</v>
      </c>
      <c r="AI387" s="3">
        <v>0</v>
      </c>
      <c r="AJ387" s="3">
        <v>0</v>
      </c>
      <c r="AK387" s="3">
        <v>34.19</v>
      </c>
      <c r="AL387" s="3">
        <v>0</v>
      </c>
      <c r="AM387" s="3">
        <v>0</v>
      </c>
      <c r="AN387" s="3">
        <v>0</v>
      </c>
      <c r="AO387" s="3">
        <v>0</v>
      </c>
      <c r="AP387" s="3">
        <v>0</v>
      </c>
      <c r="AQ387" s="3">
        <v>0</v>
      </c>
      <c r="AR387" s="3">
        <v>0</v>
      </c>
      <c r="AS387" s="3">
        <v>0</v>
      </c>
      <c r="AT387" s="3">
        <v>0</v>
      </c>
      <c r="AU387" s="3">
        <v>0</v>
      </c>
      <c r="AV387" s="3">
        <v>0</v>
      </c>
      <c r="AW387" s="3">
        <v>0</v>
      </c>
      <c r="AX387" s="3">
        <v>0</v>
      </c>
      <c r="AY387" s="3">
        <v>0</v>
      </c>
      <c r="AZ387" s="3">
        <v>0</v>
      </c>
      <c r="BA387" s="3">
        <v>0</v>
      </c>
      <c r="BB387" s="3">
        <v>0</v>
      </c>
      <c r="BC387" s="3">
        <v>0</v>
      </c>
      <c r="BD387" s="3">
        <v>0</v>
      </c>
      <c r="BE387" s="3">
        <v>0</v>
      </c>
      <c r="BF387" s="3">
        <v>0</v>
      </c>
      <c r="BG387" s="3">
        <v>0</v>
      </c>
      <c r="BH387" s="3">
        <v>2</v>
      </c>
      <c r="BI387" s="3">
        <v>4.7</v>
      </c>
      <c r="BJ387" s="3">
        <v>15.8</v>
      </c>
      <c r="BK387" s="3">
        <v>16</v>
      </c>
      <c r="BL387" s="3">
        <v>127.11</v>
      </c>
      <c r="BM387" s="3">
        <v>19.07</v>
      </c>
      <c r="BN387" s="3">
        <v>146.18</v>
      </c>
      <c r="BO387" s="3">
        <v>146.18</v>
      </c>
      <c r="BQ387" s="3" t="s">
        <v>1156</v>
      </c>
      <c r="BR387" s="3" t="s">
        <v>84</v>
      </c>
      <c r="BS387" s="4">
        <v>44566</v>
      </c>
      <c r="BT387" s="5">
        <v>0.41666666666666669</v>
      </c>
      <c r="BU387" s="3" t="s">
        <v>1157</v>
      </c>
      <c r="BV387" s="3" t="s">
        <v>103</v>
      </c>
      <c r="BY387" s="3">
        <v>78815.039999999994</v>
      </c>
      <c r="CA387" s="3" t="s">
        <v>994</v>
      </c>
      <c r="CC387" s="3" t="s">
        <v>195</v>
      </c>
      <c r="CD387" s="3">
        <v>2</v>
      </c>
      <c r="CE387" s="3" t="s">
        <v>86</v>
      </c>
      <c r="CF387" s="4">
        <v>44566</v>
      </c>
      <c r="CI387" s="3">
        <v>2</v>
      </c>
      <c r="CJ387" s="3">
        <v>2</v>
      </c>
      <c r="CK387" s="3">
        <v>41</v>
      </c>
      <c r="CL387" s="3" t="s">
        <v>87</v>
      </c>
    </row>
    <row r="388" spans="1:90" x14ac:dyDescent="0.2">
      <c r="A388" s="3" t="s">
        <v>72</v>
      </c>
      <c r="B388" s="3" t="s">
        <v>73</v>
      </c>
      <c r="C388" s="3" t="s">
        <v>74</v>
      </c>
      <c r="E388" s="3" t="str">
        <f>"GAB2007561"</f>
        <v>GAB2007561</v>
      </c>
      <c r="F388" s="4">
        <v>44564</v>
      </c>
      <c r="G388" s="3">
        <v>202207</v>
      </c>
      <c r="H388" s="3" t="s">
        <v>75</v>
      </c>
      <c r="I388" s="3" t="s">
        <v>76</v>
      </c>
      <c r="J388" s="3" t="s">
        <v>77</v>
      </c>
      <c r="K388" s="3" t="s">
        <v>78</v>
      </c>
      <c r="L388" s="3" t="s">
        <v>298</v>
      </c>
      <c r="M388" s="3" t="s">
        <v>298</v>
      </c>
      <c r="N388" s="3" t="s">
        <v>299</v>
      </c>
      <c r="O388" s="3" t="s">
        <v>112</v>
      </c>
      <c r="P388" s="3" t="str">
        <f>"CT071146                      "</f>
        <v xml:space="preserve">CT071146                      </v>
      </c>
      <c r="Q388" s="3">
        <v>0</v>
      </c>
      <c r="R388" s="3">
        <v>0</v>
      </c>
      <c r="S388" s="3">
        <v>0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0</v>
      </c>
      <c r="Z388" s="3">
        <v>0</v>
      </c>
      <c r="AA388" s="3">
        <v>0</v>
      </c>
      <c r="AB388" s="3">
        <v>0</v>
      </c>
      <c r="AC388" s="3">
        <v>0</v>
      </c>
      <c r="AD388" s="3">
        <v>0</v>
      </c>
      <c r="AE388" s="3">
        <v>0</v>
      </c>
      <c r="AF388" s="3">
        <v>0</v>
      </c>
      <c r="AG388" s="3">
        <v>0</v>
      </c>
      <c r="AH388" s="3">
        <v>0</v>
      </c>
      <c r="AI388" s="3">
        <v>0</v>
      </c>
      <c r="AJ388" s="3">
        <v>0</v>
      </c>
      <c r="AK388" s="3">
        <v>29.7</v>
      </c>
      <c r="AL388" s="3">
        <v>0</v>
      </c>
      <c r="AM388" s="3">
        <v>0</v>
      </c>
      <c r="AN388" s="3">
        <v>0</v>
      </c>
      <c r="AO388" s="3">
        <v>0</v>
      </c>
      <c r="AP388" s="3">
        <v>0</v>
      </c>
      <c r="AQ388" s="3">
        <v>0</v>
      </c>
      <c r="AR388" s="3">
        <v>0</v>
      </c>
      <c r="AS388" s="3">
        <v>0</v>
      </c>
      <c r="AT388" s="3">
        <v>0</v>
      </c>
      <c r="AU388" s="3">
        <v>0</v>
      </c>
      <c r="AV388" s="3">
        <v>0</v>
      </c>
      <c r="AW388" s="3">
        <v>0</v>
      </c>
      <c r="AX388" s="3">
        <v>0</v>
      </c>
      <c r="AY388" s="3">
        <v>0</v>
      </c>
      <c r="AZ388" s="3">
        <v>0</v>
      </c>
      <c r="BA388" s="3">
        <v>0</v>
      </c>
      <c r="BB388" s="3">
        <v>0</v>
      </c>
      <c r="BC388" s="3">
        <v>0</v>
      </c>
      <c r="BD388" s="3">
        <v>0</v>
      </c>
      <c r="BE388" s="3">
        <v>0</v>
      </c>
      <c r="BF388" s="3">
        <v>0</v>
      </c>
      <c r="BG388" s="3">
        <v>0</v>
      </c>
      <c r="BH388" s="3">
        <v>1</v>
      </c>
      <c r="BI388" s="3">
        <v>1</v>
      </c>
      <c r="BJ388" s="3">
        <v>2.2000000000000002</v>
      </c>
      <c r="BK388" s="3">
        <v>2.5</v>
      </c>
      <c r="BL388" s="3">
        <v>105.85</v>
      </c>
      <c r="BM388" s="3">
        <v>15.88</v>
      </c>
      <c r="BN388" s="3">
        <v>121.73</v>
      </c>
      <c r="BO388" s="3">
        <v>121.73</v>
      </c>
      <c r="BQ388" s="3" t="s">
        <v>300</v>
      </c>
      <c r="BR388" s="3" t="s">
        <v>84</v>
      </c>
      <c r="BS388" s="4">
        <v>44565</v>
      </c>
      <c r="BT388" s="5">
        <v>0.48472222222222222</v>
      </c>
      <c r="BU388" s="3" t="s">
        <v>1158</v>
      </c>
      <c r="BV388" s="3" t="s">
        <v>103</v>
      </c>
      <c r="BY388" s="3">
        <v>11204.18</v>
      </c>
      <c r="BZ388" s="3" t="s">
        <v>124</v>
      </c>
      <c r="CA388" s="3" t="s">
        <v>902</v>
      </c>
      <c r="CC388" s="3" t="s">
        <v>298</v>
      </c>
      <c r="CD388" s="3">
        <v>7646</v>
      </c>
      <c r="CE388" s="3" t="s">
        <v>142</v>
      </c>
      <c r="CF388" s="4">
        <v>44566</v>
      </c>
      <c r="CI388" s="3">
        <v>1</v>
      </c>
      <c r="CJ388" s="3">
        <v>1</v>
      </c>
      <c r="CK388" s="3">
        <v>24</v>
      </c>
      <c r="CL388" s="3" t="s">
        <v>87</v>
      </c>
    </row>
    <row r="389" spans="1:90" x14ac:dyDescent="0.2">
      <c r="A389" s="3" t="s">
        <v>72</v>
      </c>
      <c r="B389" s="3" t="s">
        <v>73</v>
      </c>
      <c r="C389" s="3" t="s">
        <v>74</v>
      </c>
      <c r="E389" s="3" t="str">
        <f>"GAB2007560"</f>
        <v>GAB2007560</v>
      </c>
      <c r="F389" s="4">
        <v>44564</v>
      </c>
      <c r="G389" s="3">
        <v>202207</v>
      </c>
      <c r="H389" s="3" t="s">
        <v>75</v>
      </c>
      <c r="I389" s="3" t="s">
        <v>76</v>
      </c>
      <c r="J389" s="3" t="s">
        <v>77</v>
      </c>
      <c r="K389" s="3" t="s">
        <v>78</v>
      </c>
      <c r="L389" s="3" t="s">
        <v>105</v>
      </c>
      <c r="M389" s="3" t="s">
        <v>106</v>
      </c>
      <c r="N389" s="3" t="s">
        <v>1159</v>
      </c>
      <c r="O389" s="3" t="s">
        <v>112</v>
      </c>
      <c r="P389" s="3" t="str">
        <f>"CT071145                      "</f>
        <v xml:space="preserve">CT071145                      </v>
      </c>
      <c r="Q389" s="3">
        <v>0</v>
      </c>
      <c r="R389" s="3">
        <v>0</v>
      </c>
      <c r="S389" s="3">
        <v>0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0</v>
      </c>
      <c r="Z389" s="3">
        <v>0</v>
      </c>
      <c r="AA389" s="3">
        <v>0</v>
      </c>
      <c r="AB389" s="3">
        <v>0</v>
      </c>
      <c r="AC389" s="3">
        <v>0</v>
      </c>
      <c r="AD389" s="3">
        <v>0</v>
      </c>
      <c r="AE389" s="3">
        <v>0</v>
      </c>
      <c r="AF389" s="3">
        <v>0</v>
      </c>
      <c r="AG389" s="3">
        <v>0</v>
      </c>
      <c r="AH389" s="3">
        <v>0</v>
      </c>
      <c r="AI389" s="3">
        <v>0</v>
      </c>
      <c r="AJ389" s="3">
        <v>0</v>
      </c>
      <c r="AK389" s="3">
        <v>21.22</v>
      </c>
      <c r="AL389" s="3">
        <v>0</v>
      </c>
      <c r="AM389" s="3">
        <v>0</v>
      </c>
      <c r="AN389" s="3">
        <v>0</v>
      </c>
      <c r="AO389" s="3">
        <v>0</v>
      </c>
      <c r="AP389" s="3">
        <v>0</v>
      </c>
      <c r="AQ389" s="3">
        <v>0</v>
      </c>
      <c r="AR389" s="3">
        <v>0</v>
      </c>
      <c r="AS389" s="3">
        <v>0</v>
      </c>
      <c r="AT389" s="3">
        <v>0</v>
      </c>
      <c r="AU389" s="3">
        <v>0</v>
      </c>
      <c r="AV389" s="3">
        <v>0</v>
      </c>
      <c r="AW389" s="3">
        <v>0</v>
      </c>
      <c r="AX389" s="3">
        <v>0</v>
      </c>
      <c r="AY389" s="3">
        <v>0</v>
      </c>
      <c r="AZ389" s="3">
        <v>0</v>
      </c>
      <c r="BA389" s="3">
        <v>0</v>
      </c>
      <c r="BB389" s="3">
        <v>0</v>
      </c>
      <c r="BC389" s="3">
        <v>0</v>
      </c>
      <c r="BD389" s="3">
        <v>0</v>
      </c>
      <c r="BE389" s="3">
        <v>0</v>
      </c>
      <c r="BF389" s="3">
        <v>0</v>
      </c>
      <c r="BG389" s="3">
        <v>0</v>
      </c>
      <c r="BH389" s="3">
        <v>1</v>
      </c>
      <c r="BI389" s="3">
        <v>1</v>
      </c>
      <c r="BJ389" s="3">
        <v>2.2000000000000002</v>
      </c>
      <c r="BK389" s="3">
        <v>2.5</v>
      </c>
      <c r="BL389" s="3">
        <v>75.64</v>
      </c>
      <c r="BM389" s="3">
        <v>11.35</v>
      </c>
      <c r="BN389" s="3">
        <v>86.99</v>
      </c>
      <c r="BO389" s="3">
        <v>86.99</v>
      </c>
      <c r="BQ389" s="3" t="s">
        <v>809</v>
      </c>
      <c r="BR389" s="3" t="s">
        <v>84</v>
      </c>
      <c r="BS389" s="4">
        <v>44565</v>
      </c>
      <c r="BT389" s="5">
        <v>0.36944444444444446</v>
      </c>
      <c r="BU389" s="3" t="s">
        <v>1160</v>
      </c>
      <c r="BV389" s="3" t="s">
        <v>103</v>
      </c>
      <c r="BY389" s="3">
        <v>11029.41</v>
      </c>
      <c r="BZ389" s="3" t="s">
        <v>124</v>
      </c>
      <c r="CC389" s="3" t="s">
        <v>106</v>
      </c>
      <c r="CD389" s="3">
        <v>2021</v>
      </c>
      <c r="CE389" s="3" t="s">
        <v>142</v>
      </c>
      <c r="CF389" s="4">
        <v>44565</v>
      </c>
      <c r="CI389" s="3">
        <v>1</v>
      </c>
      <c r="CJ389" s="3">
        <v>1</v>
      </c>
      <c r="CK389" s="3">
        <v>21</v>
      </c>
      <c r="CL389" s="3" t="s">
        <v>87</v>
      </c>
    </row>
    <row r="390" spans="1:90" x14ac:dyDescent="0.2">
      <c r="A390" s="3" t="s">
        <v>72</v>
      </c>
      <c r="B390" s="3" t="s">
        <v>73</v>
      </c>
      <c r="C390" s="3" t="s">
        <v>74</v>
      </c>
      <c r="E390" s="3" t="str">
        <f>"GAB2007557"</f>
        <v>GAB2007557</v>
      </c>
      <c r="F390" s="4">
        <v>44564</v>
      </c>
      <c r="G390" s="3">
        <v>202207</v>
      </c>
      <c r="H390" s="3" t="s">
        <v>75</v>
      </c>
      <c r="I390" s="3" t="s">
        <v>76</v>
      </c>
      <c r="J390" s="3" t="s">
        <v>77</v>
      </c>
      <c r="K390" s="3" t="s">
        <v>78</v>
      </c>
      <c r="L390" s="3" t="s">
        <v>177</v>
      </c>
      <c r="M390" s="3" t="s">
        <v>178</v>
      </c>
      <c r="N390" s="3" t="s">
        <v>470</v>
      </c>
      <c r="O390" s="3" t="s">
        <v>112</v>
      </c>
      <c r="P390" s="3" t="str">
        <f>"CT071144                      "</f>
        <v xml:space="preserve">CT071144                      </v>
      </c>
      <c r="Q390" s="3">
        <v>0</v>
      </c>
      <c r="R390" s="3">
        <v>0</v>
      </c>
      <c r="S390" s="3">
        <v>0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0</v>
      </c>
      <c r="AA390" s="3">
        <v>0</v>
      </c>
      <c r="AB390" s="3">
        <v>0</v>
      </c>
      <c r="AC390" s="3">
        <v>0</v>
      </c>
      <c r="AD390" s="3">
        <v>0</v>
      </c>
      <c r="AE390" s="3">
        <v>0</v>
      </c>
      <c r="AF390" s="3">
        <v>0</v>
      </c>
      <c r="AG390" s="3">
        <v>0</v>
      </c>
      <c r="AH390" s="3">
        <v>0</v>
      </c>
      <c r="AI390" s="3">
        <v>0</v>
      </c>
      <c r="AJ390" s="3">
        <v>0</v>
      </c>
      <c r="AK390" s="3">
        <v>16.98</v>
      </c>
      <c r="AL390" s="3">
        <v>0</v>
      </c>
      <c r="AM390" s="3">
        <v>0</v>
      </c>
      <c r="AN390" s="3">
        <v>0</v>
      </c>
      <c r="AO390" s="3">
        <v>0</v>
      </c>
      <c r="AP390" s="3">
        <v>0</v>
      </c>
      <c r="AQ390" s="3">
        <v>0</v>
      </c>
      <c r="AR390" s="3">
        <v>0</v>
      </c>
      <c r="AS390" s="3">
        <v>0</v>
      </c>
      <c r="AT390" s="3">
        <v>0</v>
      </c>
      <c r="AU390" s="3">
        <v>0</v>
      </c>
      <c r="AV390" s="3">
        <v>0</v>
      </c>
      <c r="AW390" s="3">
        <v>0</v>
      </c>
      <c r="AX390" s="3">
        <v>0</v>
      </c>
      <c r="AY390" s="3">
        <v>0</v>
      </c>
      <c r="AZ390" s="3">
        <v>0</v>
      </c>
      <c r="BA390" s="3">
        <v>0</v>
      </c>
      <c r="BB390" s="3">
        <v>0</v>
      </c>
      <c r="BC390" s="3">
        <v>0</v>
      </c>
      <c r="BD390" s="3">
        <v>0</v>
      </c>
      <c r="BE390" s="3">
        <v>0</v>
      </c>
      <c r="BF390" s="3">
        <v>0</v>
      </c>
      <c r="BG390" s="3">
        <v>0</v>
      </c>
      <c r="BH390" s="3">
        <v>1</v>
      </c>
      <c r="BI390" s="3">
        <v>1</v>
      </c>
      <c r="BJ390" s="3">
        <v>1.9</v>
      </c>
      <c r="BK390" s="3">
        <v>2</v>
      </c>
      <c r="BL390" s="3">
        <v>60.52</v>
      </c>
      <c r="BM390" s="3">
        <v>9.08</v>
      </c>
      <c r="BN390" s="3">
        <v>69.599999999999994</v>
      </c>
      <c r="BO390" s="3">
        <v>69.599999999999994</v>
      </c>
      <c r="BQ390" s="3" t="s">
        <v>471</v>
      </c>
      <c r="BR390" s="3" t="s">
        <v>84</v>
      </c>
      <c r="BS390" s="4">
        <v>44566</v>
      </c>
      <c r="BT390" s="5">
        <v>0.34861111111111115</v>
      </c>
      <c r="BU390" s="3" t="s">
        <v>472</v>
      </c>
      <c r="BV390" s="3" t="s">
        <v>87</v>
      </c>
      <c r="BW390" s="3" t="s">
        <v>1161</v>
      </c>
      <c r="BX390" s="3" t="s">
        <v>1162</v>
      </c>
      <c r="BY390" s="3">
        <v>9480.24</v>
      </c>
      <c r="BZ390" s="3" t="s">
        <v>124</v>
      </c>
      <c r="CA390" s="3" t="s">
        <v>473</v>
      </c>
      <c r="CC390" s="3" t="s">
        <v>178</v>
      </c>
      <c r="CD390" s="3">
        <v>3610</v>
      </c>
      <c r="CE390" s="3" t="s">
        <v>609</v>
      </c>
      <c r="CF390" s="4">
        <v>44566</v>
      </c>
      <c r="CI390" s="3">
        <v>1</v>
      </c>
      <c r="CJ390" s="3">
        <v>2</v>
      </c>
      <c r="CK390" s="3">
        <v>21</v>
      </c>
      <c r="CL390" s="3" t="s">
        <v>87</v>
      </c>
    </row>
    <row r="391" spans="1:90" x14ac:dyDescent="0.2">
      <c r="A391" s="3" t="s">
        <v>72</v>
      </c>
      <c r="B391" s="3" t="s">
        <v>73</v>
      </c>
      <c r="C391" s="3" t="s">
        <v>74</v>
      </c>
      <c r="E391" s="3" t="str">
        <f>"GAB2007574"</f>
        <v>GAB2007574</v>
      </c>
      <c r="F391" s="4">
        <v>44564</v>
      </c>
      <c r="G391" s="3">
        <v>202207</v>
      </c>
      <c r="H391" s="3" t="s">
        <v>75</v>
      </c>
      <c r="I391" s="3" t="s">
        <v>76</v>
      </c>
      <c r="J391" s="3" t="s">
        <v>77</v>
      </c>
      <c r="K391" s="3" t="s">
        <v>78</v>
      </c>
      <c r="L391" s="3" t="s">
        <v>177</v>
      </c>
      <c r="M391" s="3" t="s">
        <v>178</v>
      </c>
      <c r="N391" s="3" t="s">
        <v>179</v>
      </c>
      <c r="O391" s="3" t="s">
        <v>82</v>
      </c>
      <c r="P391" s="3" t="str">
        <f>"CT071093                      "</f>
        <v xml:space="preserve">CT071093                      </v>
      </c>
      <c r="Q391" s="3">
        <v>0</v>
      </c>
      <c r="R391" s="3">
        <v>0</v>
      </c>
      <c r="S391" s="3">
        <v>0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0</v>
      </c>
      <c r="Z391" s="3">
        <v>0</v>
      </c>
      <c r="AA391" s="3">
        <v>0</v>
      </c>
      <c r="AB391" s="3">
        <v>0</v>
      </c>
      <c r="AC391" s="3">
        <v>0</v>
      </c>
      <c r="AD391" s="3">
        <v>0</v>
      </c>
      <c r="AE391" s="3">
        <v>0</v>
      </c>
      <c r="AF391" s="3">
        <v>0</v>
      </c>
      <c r="AG391" s="3">
        <v>0</v>
      </c>
      <c r="AH391" s="3">
        <v>0</v>
      </c>
      <c r="AI391" s="3">
        <v>0</v>
      </c>
      <c r="AJ391" s="3">
        <v>0</v>
      </c>
      <c r="AK391" s="3">
        <v>32.840000000000003</v>
      </c>
      <c r="AL391" s="3">
        <v>0</v>
      </c>
      <c r="AM391" s="3">
        <v>0</v>
      </c>
      <c r="AN391" s="3">
        <v>0</v>
      </c>
      <c r="AO391" s="3">
        <v>0</v>
      </c>
      <c r="AP391" s="3">
        <v>0</v>
      </c>
      <c r="AQ391" s="3">
        <v>0</v>
      </c>
      <c r="AR391" s="3">
        <v>0</v>
      </c>
      <c r="AS391" s="3">
        <v>0</v>
      </c>
      <c r="AT391" s="3">
        <v>0</v>
      </c>
      <c r="AU391" s="3">
        <v>0</v>
      </c>
      <c r="AV391" s="3">
        <v>0</v>
      </c>
      <c r="AW391" s="3">
        <v>0</v>
      </c>
      <c r="AX391" s="3">
        <v>0</v>
      </c>
      <c r="AY391" s="3">
        <v>0</v>
      </c>
      <c r="AZ391" s="3">
        <v>0</v>
      </c>
      <c r="BA391" s="3">
        <v>0</v>
      </c>
      <c r="BB391" s="3">
        <v>0</v>
      </c>
      <c r="BC391" s="3">
        <v>0</v>
      </c>
      <c r="BD391" s="3">
        <v>0</v>
      </c>
      <c r="BE391" s="3">
        <v>0</v>
      </c>
      <c r="BF391" s="3">
        <v>0</v>
      </c>
      <c r="BG391" s="3">
        <v>0</v>
      </c>
      <c r="BH391" s="3">
        <v>1</v>
      </c>
      <c r="BI391" s="3">
        <v>1.1000000000000001</v>
      </c>
      <c r="BJ391" s="3">
        <v>2.6</v>
      </c>
      <c r="BK391" s="3">
        <v>3</v>
      </c>
      <c r="BL391" s="3">
        <v>122.29</v>
      </c>
      <c r="BM391" s="3">
        <v>18.34</v>
      </c>
      <c r="BN391" s="3">
        <v>140.63</v>
      </c>
      <c r="BO391" s="3">
        <v>140.63</v>
      </c>
      <c r="BQ391" s="3" t="s">
        <v>180</v>
      </c>
      <c r="BR391" s="3" t="s">
        <v>84</v>
      </c>
      <c r="BS391" s="4">
        <v>44566</v>
      </c>
      <c r="BT391" s="5">
        <v>0.55763888888888891</v>
      </c>
      <c r="BU391" s="3" t="s">
        <v>1163</v>
      </c>
      <c r="BV391" s="3" t="s">
        <v>103</v>
      </c>
      <c r="BY391" s="3">
        <v>13036.45</v>
      </c>
      <c r="CA391" s="3" t="s">
        <v>1164</v>
      </c>
      <c r="CC391" s="3" t="s">
        <v>178</v>
      </c>
      <c r="CD391" s="3">
        <v>3610</v>
      </c>
      <c r="CE391" s="3" t="s">
        <v>86</v>
      </c>
      <c r="CF391" s="4">
        <v>44566</v>
      </c>
      <c r="CI391" s="3">
        <v>3</v>
      </c>
      <c r="CJ391" s="3">
        <v>2</v>
      </c>
      <c r="CK391" s="3">
        <v>41</v>
      </c>
      <c r="CL391" s="3" t="s">
        <v>87</v>
      </c>
    </row>
    <row r="392" spans="1:90" x14ac:dyDescent="0.2">
      <c r="A392" s="3" t="s">
        <v>72</v>
      </c>
      <c r="B392" s="3" t="s">
        <v>73</v>
      </c>
      <c r="C392" s="3" t="s">
        <v>74</v>
      </c>
      <c r="E392" s="3" t="str">
        <f>"GAB2007573"</f>
        <v>GAB2007573</v>
      </c>
      <c r="F392" s="4">
        <v>44564</v>
      </c>
      <c r="G392" s="3">
        <v>202207</v>
      </c>
      <c r="H392" s="3" t="s">
        <v>75</v>
      </c>
      <c r="I392" s="3" t="s">
        <v>76</v>
      </c>
      <c r="J392" s="3" t="s">
        <v>77</v>
      </c>
      <c r="K392" s="3" t="s">
        <v>78</v>
      </c>
      <c r="L392" s="3" t="s">
        <v>138</v>
      </c>
      <c r="M392" s="3" t="s">
        <v>139</v>
      </c>
      <c r="N392" s="3" t="s">
        <v>1165</v>
      </c>
      <c r="O392" s="3" t="s">
        <v>82</v>
      </c>
      <c r="P392" s="3" t="str">
        <f>"ORD006400                     "</f>
        <v xml:space="preserve">ORD006400                     </v>
      </c>
      <c r="Q392" s="3">
        <v>0</v>
      </c>
      <c r="R392" s="3">
        <v>0</v>
      </c>
      <c r="S392" s="3">
        <v>0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0</v>
      </c>
      <c r="Z392" s="3">
        <v>0</v>
      </c>
      <c r="AA392" s="3">
        <v>0</v>
      </c>
      <c r="AB392" s="3">
        <v>0</v>
      </c>
      <c r="AC392" s="3">
        <v>0</v>
      </c>
      <c r="AD392" s="3">
        <v>0</v>
      </c>
      <c r="AE392" s="3">
        <v>0</v>
      </c>
      <c r="AF392" s="3">
        <v>0</v>
      </c>
      <c r="AG392" s="3">
        <v>0</v>
      </c>
      <c r="AH392" s="3">
        <v>0</v>
      </c>
      <c r="AI392" s="3">
        <v>0</v>
      </c>
      <c r="AJ392" s="3">
        <v>0</v>
      </c>
      <c r="AK392" s="3">
        <v>46.31</v>
      </c>
      <c r="AL392" s="3">
        <v>0</v>
      </c>
      <c r="AM392" s="3">
        <v>0</v>
      </c>
      <c r="AN392" s="3">
        <v>0</v>
      </c>
      <c r="AO392" s="3">
        <v>0</v>
      </c>
      <c r="AP392" s="3">
        <v>0</v>
      </c>
      <c r="AQ392" s="3">
        <v>0</v>
      </c>
      <c r="AR392" s="3">
        <v>0</v>
      </c>
      <c r="AS392" s="3">
        <v>0</v>
      </c>
      <c r="AT392" s="3">
        <v>0</v>
      </c>
      <c r="AU392" s="3">
        <v>0</v>
      </c>
      <c r="AV392" s="3">
        <v>0</v>
      </c>
      <c r="AW392" s="3">
        <v>0</v>
      </c>
      <c r="AX392" s="3">
        <v>0</v>
      </c>
      <c r="AY392" s="3">
        <v>0</v>
      </c>
      <c r="AZ392" s="3">
        <v>0</v>
      </c>
      <c r="BA392" s="3">
        <v>0</v>
      </c>
      <c r="BB392" s="3">
        <v>0</v>
      </c>
      <c r="BC392" s="3">
        <v>0</v>
      </c>
      <c r="BD392" s="3">
        <v>0</v>
      </c>
      <c r="BE392" s="3">
        <v>0</v>
      </c>
      <c r="BF392" s="3">
        <v>0</v>
      </c>
      <c r="BG392" s="3">
        <v>0</v>
      </c>
      <c r="BH392" s="3">
        <v>1</v>
      </c>
      <c r="BI392" s="3">
        <v>0.9</v>
      </c>
      <c r="BJ392" s="3">
        <v>2.6</v>
      </c>
      <c r="BK392" s="3">
        <v>3</v>
      </c>
      <c r="BL392" s="3">
        <v>170.31</v>
      </c>
      <c r="BM392" s="3">
        <v>25.55</v>
      </c>
      <c r="BN392" s="3">
        <v>195.86</v>
      </c>
      <c r="BO392" s="3">
        <v>195.86</v>
      </c>
      <c r="BQ392" s="3" t="s">
        <v>622</v>
      </c>
      <c r="BR392" s="3" t="s">
        <v>84</v>
      </c>
      <c r="BS392" s="4">
        <v>44566</v>
      </c>
      <c r="BT392" s="5">
        <v>0.53819444444444442</v>
      </c>
      <c r="BU392" s="3" t="s">
        <v>1166</v>
      </c>
      <c r="BV392" s="3" t="s">
        <v>103</v>
      </c>
      <c r="BY392" s="3">
        <v>13200.08</v>
      </c>
      <c r="CA392" s="3" t="s">
        <v>490</v>
      </c>
      <c r="CC392" s="3" t="s">
        <v>139</v>
      </c>
      <c r="CD392" s="3">
        <v>6500</v>
      </c>
      <c r="CE392" s="3" t="s">
        <v>86</v>
      </c>
      <c r="CF392" s="4">
        <v>44566</v>
      </c>
      <c r="CI392" s="3">
        <v>1</v>
      </c>
      <c r="CJ392" s="3">
        <v>2</v>
      </c>
      <c r="CK392" s="3">
        <v>43</v>
      </c>
      <c r="CL392" s="3" t="s">
        <v>87</v>
      </c>
    </row>
    <row r="393" spans="1:90" x14ac:dyDescent="0.2">
      <c r="A393" s="3" t="s">
        <v>72</v>
      </c>
      <c r="B393" s="3" t="s">
        <v>73</v>
      </c>
      <c r="C393" s="3" t="s">
        <v>74</v>
      </c>
      <c r="E393" s="3" t="str">
        <f>"GAB2007575"</f>
        <v>GAB2007575</v>
      </c>
      <c r="F393" s="4">
        <v>44564</v>
      </c>
      <c r="G393" s="3">
        <v>202207</v>
      </c>
      <c r="H393" s="3" t="s">
        <v>75</v>
      </c>
      <c r="I393" s="3" t="s">
        <v>76</v>
      </c>
      <c r="J393" s="3" t="s">
        <v>77</v>
      </c>
      <c r="K393" s="3" t="s">
        <v>78</v>
      </c>
      <c r="L393" s="3" t="s">
        <v>237</v>
      </c>
      <c r="M393" s="3" t="s">
        <v>238</v>
      </c>
      <c r="N393" s="3" t="s">
        <v>239</v>
      </c>
      <c r="O393" s="3" t="s">
        <v>112</v>
      </c>
      <c r="P393" s="3" t="str">
        <f>"CT071163 CT071164             "</f>
        <v xml:space="preserve">CT071163 CT071164             </v>
      </c>
      <c r="Q393" s="3">
        <v>0</v>
      </c>
      <c r="R393" s="3">
        <v>0</v>
      </c>
      <c r="S393" s="3">
        <v>0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0</v>
      </c>
      <c r="Z393" s="3">
        <v>0</v>
      </c>
      <c r="AA393" s="3">
        <v>0</v>
      </c>
      <c r="AB393" s="3">
        <v>0</v>
      </c>
      <c r="AC393" s="3">
        <v>0</v>
      </c>
      <c r="AD393" s="3">
        <v>0</v>
      </c>
      <c r="AE393" s="3">
        <v>0</v>
      </c>
      <c r="AF393" s="3">
        <v>0</v>
      </c>
      <c r="AG393" s="3">
        <v>0</v>
      </c>
      <c r="AH393" s="3">
        <v>0</v>
      </c>
      <c r="AI393" s="3">
        <v>0</v>
      </c>
      <c r="AJ393" s="3">
        <v>0</v>
      </c>
      <c r="AK393" s="3">
        <v>47.76</v>
      </c>
      <c r="AL393" s="3">
        <v>0</v>
      </c>
      <c r="AM393" s="3">
        <v>0</v>
      </c>
      <c r="AN393" s="3">
        <v>0</v>
      </c>
      <c r="AO393" s="3">
        <v>0</v>
      </c>
      <c r="AP393" s="3">
        <v>0</v>
      </c>
      <c r="AQ393" s="3">
        <v>0</v>
      </c>
      <c r="AR393" s="3">
        <v>0</v>
      </c>
      <c r="AS393" s="3">
        <v>0</v>
      </c>
      <c r="AT393" s="3">
        <v>0</v>
      </c>
      <c r="AU393" s="3">
        <v>0</v>
      </c>
      <c r="AV393" s="3">
        <v>0</v>
      </c>
      <c r="AW393" s="3">
        <v>0</v>
      </c>
      <c r="AX393" s="3">
        <v>0</v>
      </c>
      <c r="AY393" s="3">
        <v>0</v>
      </c>
      <c r="AZ393" s="3">
        <v>0</v>
      </c>
      <c r="BA393" s="3">
        <v>0</v>
      </c>
      <c r="BB393" s="3">
        <v>0</v>
      </c>
      <c r="BC393" s="3">
        <v>0</v>
      </c>
      <c r="BD393" s="3">
        <v>0</v>
      </c>
      <c r="BE393" s="3">
        <v>0</v>
      </c>
      <c r="BF393" s="3">
        <v>0</v>
      </c>
      <c r="BG393" s="3">
        <v>0</v>
      </c>
      <c r="BH393" s="3">
        <v>1</v>
      </c>
      <c r="BI393" s="3">
        <v>1</v>
      </c>
      <c r="BJ393" s="3">
        <v>2.8</v>
      </c>
      <c r="BK393" s="3">
        <v>3</v>
      </c>
      <c r="BL393" s="3">
        <v>170.22</v>
      </c>
      <c r="BM393" s="3">
        <v>25.53</v>
      </c>
      <c r="BN393" s="3">
        <v>195.75</v>
      </c>
      <c r="BO393" s="3">
        <v>195.75</v>
      </c>
      <c r="BQ393" s="3" t="s">
        <v>240</v>
      </c>
      <c r="BR393" s="3" t="s">
        <v>84</v>
      </c>
      <c r="BS393" s="4">
        <v>44565</v>
      </c>
      <c r="BT393" s="5">
        <v>0.35902777777777778</v>
      </c>
      <c r="BU393" s="3" t="s">
        <v>1167</v>
      </c>
      <c r="BV393" s="3" t="s">
        <v>103</v>
      </c>
      <c r="BY393" s="3">
        <v>14234.22</v>
      </c>
      <c r="BZ393" s="3" t="s">
        <v>124</v>
      </c>
      <c r="CA393" s="3" t="s">
        <v>242</v>
      </c>
      <c r="CC393" s="3" t="s">
        <v>238</v>
      </c>
      <c r="CD393" s="3">
        <v>1900</v>
      </c>
      <c r="CE393" s="3" t="s">
        <v>497</v>
      </c>
      <c r="CF393" s="4">
        <v>44565</v>
      </c>
      <c r="CI393" s="3">
        <v>1</v>
      </c>
      <c r="CJ393" s="3">
        <v>1</v>
      </c>
      <c r="CK393" s="3">
        <v>23</v>
      </c>
      <c r="CL393" s="3" t="s">
        <v>87</v>
      </c>
    </row>
    <row r="394" spans="1:90" x14ac:dyDescent="0.2">
      <c r="A394" s="3" t="s">
        <v>72</v>
      </c>
      <c r="B394" s="3" t="s">
        <v>73</v>
      </c>
      <c r="C394" s="3" t="s">
        <v>74</v>
      </c>
      <c r="E394" s="3" t="str">
        <f>"GAB2007577"</f>
        <v>GAB2007577</v>
      </c>
      <c r="F394" s="4">
        <v>44564</v>
      </c>
      <c r="G394" s="3">
        <v>202207</v>
      </c>
      <c r="H394" s="3" t="s">
        <v>75</v>
      </c>
      <c r="I394" s="3" t="s">
        <v>76</v>
      </c>
      <c r="J394" s="3" t="s">
        <v>77</v>
      </c>
      <c r="K394" s="3" t="s">
        <v>78</v>
      </c>
      <c r="L394" s="3" t="s">
        <v>172</v>
      </c>
      <c r="M394" s="3" t="s">
        <v>173</v>
      </c>
      <c r="N394" s="3" t="s">
        <v>174</v>
      </c>
      <c r="O394" s="3" t="s">
        <v>112</v>
      </c>
      <c r="P394" s="3" t="str">
        <f>"ORD006406                     "</f>
        <v xml:space="preserve">ORD006406                     </v>
      </c>
      <c r="Q394" s="3">
        <v>0</v>
      </c>
      <c r="R394" s="3">
        <v>0</v>
      </c>
      <c r="S394" s="3">
        <v>0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0</v>
      </c>
      <c r="Z394" s="3">
        <v>0</v>
      </c>
      <c r="AA394" s="3">
        <v>0</v>
      </c>
      <c r="AB394" s="3">
        <v>0</v>
      </c>
      <c r="AC394" s="3">
        <v>0</v>
      </c>
      <c r="AD394" s="3">
        <v>0</v>
      </c>
      <c r="AE394" s="3">
        <v>0</v>
      </c>
      <c r="AF394" s="3">
        <v>0</v>
      </c>
      <c r="AG394" s="3">
        <v>0</v>
      </c>
      <c r="AH394" s="3">
        <v>0</v>
      </c>
      <c r="AI394" s="3">
        <v>0</v>
      </c>
      <c r="AJ394" s="3">
        <v>0</v>
      </c>
      <c r="AK394" s="3">
        <v>32.9</v>
      </c>
      <c r="AL394" s="3">
        <v>0</v>
      </c>
      <c r="AM394" s="3">
        <v>0</v>
      </c>
      <c r="AN394" s="3">
        <v>0</v>
      </c>
      <c r="AO394" s="3">
        <v>0</v>
      </c>
      <c r="AP394" s="3">
        <v>0</v>
      </c>
      <c r="AQ394" s="3">
        <v>0</v>
      </c>
      <c r="AR394" s="3">
        <v>0</v>
      </c>
      <c r="AS394" s="3">
        <v>0</v>
      </c>
      <c r="AT394" s="3">
        <v>0</v>
      </c>
      <c r="AU394" s="3">
        <v>0</v>
      </c>
      <c r="AV394" s="3">
        <v>0</v>
      </c>
      <c r="AW394" s="3">
        <v>0</v>
      </c>
      <c r="AX394" s="3">
        <v>0</v>
      </c>
      <c r="AY394" s="3">
        <v>0</v>
      </c>
      <c r="AZ394" s="3">
        <v>0</v>
      </c>
      <c r="BA394" s="3">
        <v>0</v>
      </c>
      <c r="BB394" s="3">
        <v>0</v>
      </c>
      <c r="BC394" s="3">
        <v>0</v>
      </c>
      <c r="BD394" s="3">
        <v>0</v>
      </c>
      <c r="BE394" s="3">
        <v>0</v>
      </c>
      <c r="BF394" s="3">
        <v>0</v>
      </c>
      <c r="BG394" s="3">
        <v>0</v>
      </c>
      <c r="BH394" s="3">
        <v>1</v>
      </c>
      <c r="BI394" s="3">
        <v>1</v>
      </c>
      <c r="BJ394" s="3">
        <v>1.9</v>
      </c>
      <c r="BK394" s="3">
        <v>2</v>
      </c>
      <c r="BL394" s="3">
        <v>117.26</v>
      </c>
      <c r="BM394" s="3">
        <v>17.59</v>
      </c>
      <c r="BN394" s="3">
        <v>134.85</v>
      </c>
      <c r="BO394" s="3">
        <v>134.85</v>
      </c>
      <c r="BQ394" s="3" t="s">
        <v>175</v>
      </c>
      <c r="BR394" s="3" t="s">
        <v>84</v>
      </c>
      <c r="BS394" s="4">
        <v>44565</v>
      </c>
      <c r="BT394" s="5">
        <v>0.40972222222222227</v>
      </c>
      <c r="BU394" s="3" t="s">
        <v>617</v>
      </c>
      <c r="BV394" s="3" t="s">
        <v>103</v>
      </c>
      <c r="BY394" s="3">
        <v>9735.6</v>
      </c>
      <c r="BZ394" s="3" t="s">
        <v>124</v>
      </c>
      <c r="CA394" s="3" t="s">
        <v>297</v>
      </c>
      <c r="CC394" s="3" t="s">
        <v>173</v>
      </c>
      <c r="CD394" s="3">
        <v>1035</v>
      </c>
      <c r="CE394" s="3" t="s">
        <v>291</v>
      </c>
      <c r="CF394" s="4">
        <v>44565</v>
      </c>
      <c r="CI394" s="3">
        <v>1</v>
      </c>
      <c r="CJ394" s="3">
        <v>1</v>
      </c>
      <c r="CK394" s="3">
        <v>23</v>
      </c>
      <c r="CL394" s="3" t="s">
        <v>87</v>
      </c>
    </row>
    <row r="395" spans="1:90" x14ac:dyDescent="0.2">
      <c r="A395" s="3" t="s">
        <v>72</v>
      </c>
      <c r="B395" s="3" t="s">
        <v>73</v>
      </c>
      <c r="C395" s="3" t="s">
        <v>74</v>
      </c>
      <c r="E395" s="3" t="str">
        <f>"GAB2007576"</f>
        <v>GAB2007576</v>
      </c>
      <c r="F395" s="4">
        <v>44564</v>
      </c>
      <c r="G395" s="3">
        <v>202207</v>
      </c>
      <c r="H395" s="3" t="s">
        <v>75</v>
      </c>
      <c r="I395" s="3" t="s">
        <v>76</v>
      </c>
      <c r="J395" s="3" t="s">
        <v>77</v>
      </c>
      <c r="K395" s="3" t="s">
        <v>78</v>
      </c>
      <c r="L395" s="3" t="s">
        <v>75</v>
      </c>
      <c r="M395" s="3" t="s">
        <v>76</v>
      </c>
      <c r="N395" s="3" t="s">
        <v>1168</v>
      </c>
      <c r="O395" s="3" t="s">
        <v>112</v>
      </c>
      <c r="P395" s="3" t="str">
        <f>"CT071165                      "</f>
        <v xml:space="preserve">CT071165                      </v>
      </c>
      <c r="Q395" s="3">
        <v>0</v>
      </c>
      <c r="R395" s="3">
        <v>0</v>
      </c>
      <c r="S395" s="3">
        <v>0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0</v>
      </c>
      <c r="Z395" s="3">
        <v>0</v>
      </c>
      <c r="AA395" s="3">
        <v>0</v>
      </c>
      <c r="AB395" s="3">
        <v>0</v>
      </c>
      <c r="AC395" s="3">
        <v>0</v>
      </c>
      <c r="AD395" s="3">
        <v>0</v>
      </c>
      <c r="AE395" s="3">
        <v>0</v>
      </c>
      <c r="AF395" s="3">
        <v>0</v>
      </c>
      <c r="AG395" s="3">
        <v>0</v>
      </c>
      <c r="AH395" s="3">
        <v>0</v>
      </c>
      <c r="AI395" s="3">
        <v>0</v>
      </c>
      <c r="AJ395" s="3">
        <v>0</v>
      </c>
      <c r="AK395" s="3">
        <v>13.26</v>
      </c>
      <c r="AL395" s="3">
        <v>0</v>
      </c>
      <c r="AM395" s="3">
        <v>0</v>
      </c>
      <c r="AN395" s="3">
        <v>0</v>
      </c>
      <c r="AO395" s="3">
        <v>0</v>
      </c>
      <c r="AP395" s="3">
        <v>0</v>
      </c>
      <c r="AQ395" s="3">
        <v>0</v>
      </c>
      <c r="AR395" s="3">
        <v>0</v>
      </c>
      <c r="AS395" s="3">
        <v>0</v>
      </c>
      <c r="AT395" s="3">
        <v>0</v>
      </c>
      <c r="AU395" s="3">
        <v>0</v>
      </c>
      <c r="AV395" s="3">
        <v>0</v>
      </c>
      <c r="AW395" s="3">
        <v>0</v>
      </c>
      <c r="AX395" s="3">
        <v>0</v>
      </c>
      <c r="AY395" s="3">
        <v>0</v>
      </c>
      <c r="AZ395" s="3">
        <v>0</v>
      </c>
      <c r="BA395" s="3">
        <v>0</v>
      </c>
      <c r="BB395" s="3">
        <v>0</v>
      </c>
      <c r="BC395" s="3">
        <v>0</v>
      </c>
      <c r="BD395" s="3">
        <v>0</v>
      </c>
      <c r="BE395" s="3">
        <v>0</v>
      </c>
      <c r="BF395" s="3">
        <v>0</v>
      </c>
      <c r="BG395" s="3">
        <v>0</v>
      </c>
      <c r="BH395" s="3">
        <v>1</v>
      </c>
      <c r="BI395" s="3">
        <v>1</v>
      </c>
      <c r="BJ395" s="3">
        <v>2.6</v>
      </c>
      <c r="BK395" s="3">
        <v>3</v>
      </c>
      <c r="BL395" s="3">
        <v>47.27</v>
      </c>
      <c r="BM395" s="3">
        <v>7.09</v>
      </c>
      <c r="BN395" s="3">
        <v>54.36</v>
      </c>
      <c r="BO395" s="3">
        <v>54.36</v>
      </c>
      <c r="BQ395" s="3" t="s">
        <v>1169</v>
      </c>
      <c r="BR395" s="3" t="s">
        <v>84</v>
      </c>
      <c r="BS395" s="4">
        <v>44565</v>
      </c>
      <c r="BT395" s="5">
        <v>0.43263888888888885</v>
      </c>
      <c r="BU395" s="3" t="s">
        <v>1170</v>
      </c>
      <c r="BV395" s="3" t="s">
        <v>103</v>
      </c>
      <c r="BY395" s="3">
        <v>12876.5</v>
      </c>
      <c r="BZ395" s="3" t="s">
        <v>124</v>
      </c>
      <c r="CA395" s="3" t="s">
        <v>192</v>
      </c>
      <c r="CC395" s="3" t="s">
        <v>76</v>
      </c>
      <c r="CD395" s="3">
        <v>8001</v>
      </c>
      <c r="CE395" s="3" t="s">
        <v>335</v>
      </c>
      <c r="CF395" s="4">
        <v>44566</v>
      </c>
      <c r="CI395" s="3">
        <v>1</v>
      </c>
      <c r="CJ395" s="3">
        <v>1</v>
      </c>
      <c r="CK395" s="3">
        <v>22</v>
      </c>
      <c r="CL395" s="3" t="s">
        <v>87</v>
      </c>
    </row>
    <row r="396" spans="1:90" x14ac:dyDescent="0.2">
      <c r="A396" s="3" t="s">
        <v>72</v>
      </c>
      <c r="B396" s="3" t="s">
        <v>73</v>
      </c>
      <c r="C396" s="3" t="s">
        <v>74</v>
      </c>
      <c r="E396" s="3" t="str">
        <f>"GAB2007564"</f>
        <v>GAB2007564</v>
      </c>
      <c r="F396" s="4">
        <v>44564</v>
      </c>
      <c r="G396" s="3">
        <v>202207</v>
      </c>
      <c r="H396" s="3" t="s">
        <v>75</v>
      </c>
      <c r="I396" s="3" t="s">
        <v>76</v>
      </c>
      <c r="J396" s="3" t="s">
        <v>77</v>
      </c>
      <c r="K396" s="3" t="s">
        <v>78</v>
      </c>
      <c r="L396" s="3" t="s">
        <v>75</v>
      </c>
      <c r="M396" s="3" t="s">
        <v>76</v>
      </c>
      <c r="N396" s="3" t="s">
        <v>438</v>
      </c>
      <c r="O396" s="3" t="s">
        <v>112</v>
      </c>
      <c r="P396" s="3" t="str">
        <f>"CT071147 CT071148             "</f>
        <v xml:space="preserve">CT071147 CT071148             </v>
      </c>
      <c r="Q396" s="3">
        <v>0</v>
      </c>
      <c r="R396" s="3">
        <v>0</v>
      </c>
      <c r="S396" s="3">
        <v>0</v>
      </c>
      <c r="T396" s="3">
        <v>0</v>
      </c>
      <c r="U396" s="3">
        <v>0</v>
      </c>
      <c r="V396" s="3">
        <v>0</v>
      </c>
      <c r="W396" s="3">
        <v>0</v>
      </c>
      <c r="X396" s="3">
        <v>0</v>
      </c>
      <c r="Y396" s="3">
        <v>0</v>
      </c>
      <c r="Z396" s="3">
        <v>0</v>
      </c>
      <c r="AA396" s="3">
        <v>0</v>
      </c>
      <c r="AB396" s="3">
        <v>0</v>
      </c>
      <c r="AC396" s="3">
        <v>0</v>
      </c>
      <c r="AD396" s="3">
        <v>0</v>
      </c>
      <c r="AE396" s="3">
        <v>0</v>
      </c>
      <c r="AF396" s="3">
        <v>0</v>
      </c>
      <c r="AG396" s="3">
        <v>0</v>
      </c>
      <c r="AH396" s="3">
        <v>0</v>
      </c>
      <c r="AI396" s="3">
        <v>0</v>
      </c>
      <c r="AJ396" s="3">
        <v>0</v>
      </c>
      <c r="AK396" s="3">
        <v>13.26</v>
      </c>
      <c r="AL396" s="3">
        <v>0</v>
      </c>
      <c r="AM396" s="3">
        <v>0</v>
      </c>
      <c r="AN396" s="3">
        <v>0</v>
      </c>
      <c r="AO396" s="3">
        <v>0</v>
      </c>
      <c r="AP396" s="3">
        <v>0</v>
      </c>
      <c r="AQ396" s="3">
        <v>0</v>
      </c>
      <c r="AR396" s="3">
        <v>0</v>
      </c>
      <c r="AS396" s="3">
        <v>0</v>
      </c>
      <c r="AT396" s="3">
        <v>0</v>
      </c>
      <c r="AU396" s="3">
        <v>0</v>
      </c>
      <c r="AV396" s="3">
        <v>0</v>
      </c>
      <c r="AW396" s="3">
        <v>0</v>
      </c>
      <c r="AX396" s="3">
        <v>0</v>
      </c>
      <c r="AY396" s="3">
        <v>0</v>
      </c>
      <c r="AZ396" s="3">
        <v>0</v>
      </c>
      <c r="BA396" s="3">
        <v>0</v>
      </c>
      <c r="BB396" s="3">
        <v>0</v>
      </c>
      <c r="BC396" s="3">
        <v>0</v>
      </c>
      <c r="BD396" s="3">
        <v>0</v>
      </c>
      <c r="BE396" s="3">
        <v>0</v>
      </c>
      <c r="BF396" s="3">
        <v>0</v>
      </c>
      <c r="BG396" s="3">
        <v>0</v>
      </c>
      <c r="BH396" s="3">
        <v>1</v>
      </c>
      <c r="BI396" s="3">
        <v>1</v>
      </c>
      <c r="BJ396" s="3">
        <v>2</v>
      </c>
      <c r="BK396" s="3">
        <v>2</v>
      </c>
      <c r="BL396" s="3">
        <v>47.27</v>
      </c>
      <c r="BM396" s="3">
        <v>7.09</v>
      </c>
      <c r="BN396" s="3">
        <v>54.36</v>
      </c>
      <c r="BO396" s="3">
        <v>54.36</v>
      </c>
      <c r="BQ396" s="3" t="s">
        <v>439</v>
      </c>
      <c r="BR396" s="3" t="s">
        <v>84</v>
      </c>
      <c r="BS396" s="4">
        <v>44565</v>
      </c>
      <c r="BT396" s="5">
        <v>0.33888888888888885</v>
      </c>
      <c r="BU396" s="3" t="s">
        <v>1171</v>
      </c>
      <c r="BV396" s="3" t="s">
        <v>103</v>
      </c>
      <c r="BY396" s="3">
        <v>10235.120000000001</v>
      </c>
      <c r="BZ396" s="3" t="s">
        <v>124</v>
      </c>
      <c r="CA396" s="3" t="s">
        <v>232</v>
      </c>
      <c r="CC396" s="3" t="s">
        <v>76</v>
      </c>
      <c r="CD396" s="3">
        <v>7800</v>
      </c>
      <c r="CE396" s="3" t="s">
        <v>497</v>
      </c>
      <c r="CF396" s="4">
        <v>44566</v>
      </c>
      <c r="CI396" s="3">
        <v>1</v>
      </c>
      <c r="CJ396" s="3">
        <v>1</v>
      </c>
      <c r="CK396" s="3">
        <v>22</v>
      </c>
      <c r="CL396" s="3" t="s">
        <v>87</v>
      </c>
    </row>
    <row r="397" spans="1:90" x14ac:dyDescent="0.2">
      <c r="A397" s="3" t="s">
        <v>72</v>
      </c>
      <c r="B397" s="3" t="s">
        <v>73</v>
      </c>
      <c r="C397" s="3" t="s">
        <v>74</v>
      </c>
      <c r="E397" s="3" t="str">
        <f>"GAB2007563"</f>
        <v>GAB2007563</v>
      </c>
      <c r="F397" s="4">
        <v>44564</v>
      </c>
      <c r="G397" s="3">
        <v>202207</v>
      </c>
      <c r="H397" s="3" t="s">
        <v>75</v>
      </c>
      <c r="I397" s="3" t="s">
        <v>76</v>
      </c>
      <c r="J397" s="3" t="s">
        <v>77</v>
      </c>
      <c r="K397" s="3" t="s">
        <v>78</v>
      </c>
      <c r="L397" s="3" t="s">
        <v>246</v>
      </c>
      <c r="M397" s="3" t="s">
        <v>247</v>
      </c>
      <c r="N397" s="3" t="s">
        <v>248</v>
      </c>
      <c r="O397" s="3" t="s">
        <v>112</v>
      </c>
      <c r="P397" s="3" t="str">
        <f>"CT071152                      "</f>
        <v xml:space="preserve">CT071152                      </v>
      </c>
      <c r="Q397" s="3">
        <v>0</v>
      </c>
      <c r="R397" s="3">
        <v>0</v>
      </c>
      <c r="S397" s="3">
        <v>0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0</v>
      </c>
      <c r="Z397" s="3">
        <v>0</v>
      </c>
      <c r="AA397" s="3">
        <v>0</v>
      </c>
      <c r="AB397" s="3">
        <v>0</v>
      </c>
      <c r="AC397" s="3">
        <v>0</v>
      </c>
      <c r="AD397" s="3">
        <v>0</v>
      </c>
      <c r="AE397" s="3">
        <v>0</v>
      </c>
      <c r="AF397" s="3">
        <v>0</v>
      </c>
      <c r="AG397" s="3">
        <v>0</v>
      </c>
      <c r="AH397" s="3">
        <v>0</v>
      </c>
      <c r="AI397" s="3">
        <v>0</v>
      </c>
      <c r="AJ397" s="3">
        <v>0</v>
      </c>
      <c r="AK397" s="3">
        <v>13.26</v>
      </c>
      <c r="AL397" s="3">
        <v>0</v>
      </c>
      <c r="AM397" s="3">
        <v>0</v>
      </c>
      <c r="AN397" s="3">
        <v>0</v>
      </c>
      <c r="AO397" s="3">
        <v>0</v>
      </c>
      <c r="AP397" s="3">
        <v>0</v>
      </c>
      <c r="AQ397" s="3">
        <v>0</v>
      </c>
      <c r="AR397" s="3">
        <v>0</v>
      </c>
      <c r="AS397" s="3">
        <v>0</v>
      </c>
      <c r="AT397" s="3">
        <v>0</v>
      </c>
      <c r="AU397" s="3">
        <v>0</v>
      </c>
      <c r="AV397" s="3">
        <v>0</v>
      </c>
      <c r="AW397" s="3">
        <v>0</v>
      </c>
      <c r="AX397" s="3">
        <v>0</v>
      </c>
      <c r="AY397" s="3">
        <v>0</v>
      </c>
      <c r="AZ397" s="3">
        <v>0</v>
      </c>
      <c r="BA397" s="3">
        <v>0</v>
      </c>
      <c r="BB397" s="3">
        <v>0</v>
      </c>
      <c r="BC397" s="3">
        <v>0</v>
      </c>
      <c r="BD397" s="3">
        <v>0</v>
      </c>
      <c r="BE397" s="3">
        <v>0</v>
      </c>
      <c r="BF397" s="3">
        <v>0</v>
      </c>
      <c r="BG397" s="3">
        <v>0</v>
      </c>
      <c r="BH397" s="3">
        <v>1</v>
      </c>
      <c r="BI397" s="3">
        <v>1</v>
      </c>
      <c r="BJ397" s="3">
        <v>2.5</v>
      </c>
      <c r="BK397" s="3">
        <v>2.5</v>
      </c>
      <c r="BL397" s="3">
        <v>47.27</v>
      </c>
      <c r="BM397" s="3">
        <v>7.09</v>
      </c>
      <c r="BN397" s="3">
        <v>54.36</v>
      </c>
      <c r="BO397" s="3">
        <v>54.36</v>
      </c>
      <c r="BQ397" s="3" t="s">
        <v>515</v>
      </c>
      <c r="BR397" s="3" t="s">
        <v>84</v>
      </c>
      <c r="BS397" s="4">
        <v>44565</v>
      </c>
      <c r="BT397" s="5">
        <v>0.37708333333333338</v>
      </c>
      <c r="BU397" s="3" t="s">
        <v>1172</v>
      </c>
      <c r="BV397" s="3" t="s">
        <v>103</v>
      </c>
      <c r="BY397" s="3">
        <v>12652.99</v>
      </c>
      <c r="BZ397" s="3" t="s">
        <v>124</v>
      </c>
      <c r="CA397" s="3" t="s">
        <v>890</v>
      </c>
      <c r="CC397" s="3" t="s">
        <v>247</v>
      </c>
      <c r="CD397" s="3">
        <v>7600</v>
      </c>
      <c r="CE397" s="3" t="s">
        <v>335</v>
      </c>
      <c r="CF397" s="4">
        <v>44566</v>
      </c>
      <c r="CI397" s="3">
        <v>1</v>
      </c>
      <c r="CJ397" s="3">
        <v>1</v>
      </c>
      <c r="CK397" s="3">
        <v>22</v>
      </c>
      <c r="CL397" s="3" t="s">
        <v>87</v>
      </c>
    </row>
    <row r="398" spans="1:90" x14ac:dyDescent="0.2">
      <c r="A398" s="3" t="s">
        <v>72</v>
      </c>
      <c r="B398" s="3" t="s">
        <v>73</v>
      </c>
      <c r="C398" s="3" t="s">
        <v>74</v>
      </c>
      <c r="E398" s="3" t="str">
        <f>"GAB2007604"</f>
        <v>GAB2007604</v>
      </c>
      <c r="F398" s="4">
        <v>44567</v>
      </c>
      <c r="G398" s="3">
        <v>202207</v>
      </c>
      <c r="H398" s="3" t="s">
        <v>75</v>
      </c>
      <c r="I398" s="3" t="s">
        <v>76</v>
      </c>
      <c r="J398" s="3" t="s">
        <v>77</v>
      </c>
      <c r="K398" s="3" t="s">
        <v>78</v>
      </c>
      <c r="L398" s="3" t="s">
        <v>92</v>
      </c>
      <c r="M398" s="3" t="s">
        <v>93</v>
      </c>
      <c r="N398" s="3" t="s">
        <v>144</v>
      </c>
      <c r="O398" s="3" t="s">
        <v>112</v>
      </c>
      <c r="P398" s="3" t="str">
        <f>"CT071201 CT071202             "</f>
        <v xml:space="preserve">CT071201 CT071202             </v>
      </c>
      <c r="Q398" s="3">
        <v>0</v>
      </c>
      <c r="R398" s="3">
        <v>0</v>
      </c>
      <c r="S398" s="3">
        <v>0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0</v>
      </c>
      <c r="Z398" s="3">
        <v>0</v>
      </c>
      <c r="AA398" s="3">
        <v>0</v>
      </c>
      <c r="AB398" s="3">
        <v>0</v>
      </c>
      <c r="AC398" s="3">
        <v>0</v>
      </c>
      <c r="AD398" s="3">
        <v>0</v>
      </c>
      <c r="AE398" s="3">
        <v>0</v>
      </c>
      <c r="AF398" s="3">
        <v>0</v>
      </c>
      <c r="AG398" s="3">
        <v>0</v>
      </c>
      <c r="AH398" s="3">
        <v>0</v>
      </c>
      <c r="AI398" s="3">
        <v>0</v>
      </c>
      <c r="AJ398" s="3">
        <v>0</v>
      </c>
      <c r="AK398" s="3">
        <v>23.18</v>
      </c>
      <c r="AL398" s="3">
        <v>0</v>
      </c>
      <c r="AM398" s="3">
        <v>0</v>
      </c>
      <c r="AN398" s="3">
        <v>0</v>
      </c>
      <c r="AO398" s="3">
        <v>0</v>
      </c>
      <c r="AP398" s="3">
        <v>0</v>
      </c>
      <c r="AQ398" s="3">
        <v>0</v>
      </c>
      <c r="AR398" s="3">
        <v>0</v>
      </c>
      <c r="AS398" s="3">
        <v>0</v>
      </c>
      <c r="AT398" s="3">
        <v>0</v>
      </c>
      <c r="AU398" s="3">
        <v>0</v>
      </c>
      <c r="AV398" s="3">
        <v>0</v>
      </c>
      <c r="AW398" s="3">
        <v>0</v>
      </c>
      <c r="AX398" s="3">
        <v>0</v>
      </c>
      <c r="AY398" s="3">
        <v>0</v>
      </c>
      <c r="AZ398" s="3">
        <v>0</v>
      </c>
      <c r="BA398" s="3">
        <v>0</v>
      </c>
      <c r="BB398" s="3">
        <v>0</v>
      </c>
      <c r="BC398" s="3">
        <v>0</v>
      </c>
      <c r="BD398" s="3">
        <v>0</v>
      </c>
      <c r="BE398" s="3">
        <v>0</v>
      </c>
      <c r="BF398" s="3">
        <v>0</v>
      </c>
      <c r="BG398" s="3">
        <v>0</v>
      </c>
      <c r="BH398" s="3">
        <v>1</v>
      </c>
      <c r="BI398" s="3">
        <v>0.3</v>
      </c>
      <c r="BJ398" s="3">
        <v>2.6</v>
      </c>
      <c r="BK398" s="3">
        <v>3</v>
      </c>
      <c r="BL398" s="3">
        <v>88.48</v>
      </c>
      <c r="BM398" s="3">
        <v>13.27</v>
      </c>
      <c r="BN398" s="3">
        <v>101.75</v>
      </c>
      <c r="BO398" s="3">
        <v>101.75</v>
      </c>
      <c r="BQ398" s="3" t="s">
        <v>1173</v>
      </c>
      <c r="BR398" s="3" t="s">
        <v>84</v>
      </c>
      <c r="BS398" s="4">
        <v>44568</v>
      </c>
      <c r="BT398" s="5">
        <v>0.36388888888888887</v>
      </c>
      <c r="BU398" s="3" t="s">
        <v>1071</v>
      </c>
      <c r="BV398" s="3" t="s">
        <v>103</v>
      </c>
      <c r="BY398" s="3">
        <v>12960.36</v>
      </c>
      <c r="BZ398" s="3" t="s">
        <v>124</v>
      </c>
      <c r="CA398" s="3" t="s">
        <v>451</v>
      </c>
      <c r="CC398" s="3" t="s">
        <v>93</v>
      </c>
      <c r="CD398" s="3">
        <v>157</v>
      </c>
      <c r="CE398" s="3" t="s">
        <v>128</v>
      </c>
      <c r="CF398" s="4">
        <v>44568</v>
      </c>
      <c r="CI398" s="3">
        <v>1</v>
      </c>
      <c r="CJ398" s="3">
        <v>1</v>
      </c>
      <c r="CK398" s="3">
        <v>21</v>
      </c>
      <c r="CL398" s="3" t="s">
        <v>87</v>
      </c>
    </row>
    <row r="399" spans="1:90" x14ac:dyDescent="0.2">
      <c r="A399" s="3" t="s">
        <v>72</v>
      </c>
      <c r="B399" s="3" t="s">
        <v>73</v>
      </c>
      <c r="C399" s="3" t="s">
        <v>74</v>
      </c>
      <c r="E399" s="3" t="str">
        <f>"GAB2007603"</f>
        <v>GAB2007603</v>
      </c>
      <c r="F399" s="4">
        <v>44567</v>
      </c>
      <c r="G399" s="3">
        <v>202207</v>
      </c>
      <c r="H399" s="3" t="s">
        <v>75</v>
      </c>
      <c r="I399" s="3" t="s">
        <v>76</v>
      </c>
      <c r="J399" s="3" t="s">
        <v>77</v>
      </c>
      <c r="K399" s="3" t="s">
        <v>78</v>
      </c>
      <c r="L399" s="3" t="s">
        <v>75</v>
      </c>
      <c r="M399" s="3" t="s">
        <v>76</v>
      </c>
      <c r="N399" s="3" t="s">
        <v>438</v>
      </c>
      <c r="O399" s="3" t="s">
        <v>112</v>
      </c>
      <c r="P399" s="3" t="str">
        <f>"CT071199                      "</f>
        <v xml:space="preserve">CT071199                      </v>
      </c>
      <c r="Q399" s="3">
        <v>0</v>
      </c>
      <c r="R399" s="3">
        <v>0</v>
      </c>
      <c r="S399" s="3">
        <v>0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0</v>
      </c>
      <c r="Z399" s="3">
        <v>0</v>
      </c>
      <c r="AA399" s="3">
        <v>0</v>
      </c>
      <c r="AB399" s="3">
        <v>0</v>
      </c>
      <c r="AC399" s="3">
        <v>0</v>
      </c>
      <c r="AD399" s="3">
        <v>0</v>
      </c>
      <c r="AE399" s="3">
        <v>0</v>
      </c>
      <c r="AF399" s="3">
        <v>0</v>
      </c>
      <c r="AG399" s="3">
        <v>0</v>
      </c>
      <c r="AH399" s="3">
        <v>0</v>
      </c>
      <c r="AI399" s="3">
        <v>0</v>
      </c>
      <c r="AJ399" s="3">
        <v>0</v>
      </c>
      <c r="AK399" s="3">
        <v>12.07</v>
      </c>
      <c r="AL399" s="3">
        <v>0</v>
      </c>
      <c r="AM399" s="3">
        <v>0</v>
      </c>
      <c r="AN399" s="3">
        <v>0</v>
      </c>
      <c r="AO399" s="3">
        <v>0</v>
      </c>
      <c r="AP399" s="3">
        <v>0</v>
      </c>
      <c r="AQ399" s="3">
        <v>0</v>
      </c>
      <c r="AR399" s="3">
        <v>0</v>
      </c>
      <c r="AS399" s="3">
        <v>0</v>
      </c>
      <c r="AT399" s="3">
        <v>0</v>
      </c>
      <c r="AU399" s="3">
        <v>0</v>
      </c>
      <c r="AV399" s="3">
        <v>0</v>
      </c>
      <c r="AW399" s="3">
        <v>0</v>
      </c>
      <c r="AX399" s="3">
        <v>0</v>
      </c>
      <c r="AY399" s="3">
        <v>0</v>
      </c>
      <c r="AZ399" s="3">
        <v>0</v>
      </c>
      <c r="BA399" s="3">
        <v>0</v>
      </c>
      <c r="BB399" s="3">
        <v>0</v>
      </c>
      <c r="BC399" s="3">
        <v>0</v>
      </c>
      <c r="BD399" s="3">
        <v>0</v>
      </c>
      <c r="BE399" s="3">
        <v>0</v>
      </c>
      <c r="BF399" s="3">
        <v>0</v>
      </c>
      <c r="BG399" s="3">
        <v>0</v>
      </c>
      <c r="BH399" s="3">
        <v>1</v>
      </c>
      <c r="BI399" s="3">
        <v>0.7</v>
      </c>
      <c r="BJ399" s="3">
        <v>2.1</v>
      </c>
      <c r="BK399" s="3">
        <v>2.5</v>
      </c>
      <c r="BL399" s="3">
        <v>46.08</v>
      </c>
      <c r="BM399" s="3">
        <v>6.91</v>
      </c>
      <c r="BN399" s="3">
        <v>52.99</v>
      </c>
      <c r="BO399" s="3">
        <v>52.99</v>
      </c>
      <c r="BQ399" s="3" t="s">
        <v>439</v>
      </c>
      <c r="BR399" s="3" t="s">
        <v>84</v>
      </c>
      <c r="BS399" s="4">
        <v>44568</v>
      </c>
      <c r="BT399" s="5">
        <v>0.3756944444444445</v>
      </c>
      <c r="BU399" s="3" t="s">
        <v>1174</v>
      </c>
      <c r="BV399" s="3" t="s">
        <v>103</v>
      </c>
      <c r="BY399" s="3">
        <v>10260</v>
      </c>
      <c r="BZ399" s="3" t="s">
        <v>124</v>
      </c>
      <c r="CA399" s="3" t="s">
        <v>232</v>
      </c>
      <c r="CC399" s="3" t="s">
        <v>76</v>
      </c>
      <c r="CD399" s="3">
        <v>7800</v>
      </c>
      <c r="CE399" s="3" t="s">
        <v>1175</v>
      </c>
      <c r="CF399" s="4">
        <v>44571</v>
      </c>
      <c r="CI399" s="3">
        <v>1</v>
      </c>
      <c r="CJ399" s="3">
        <v>1</v>
      </c>
      <c r="CK399" s="3">
        <v>22</v>
      </c>
      <c r="CL399" s="3" t="s">
        <v>87</v>
      </c>
    </row>
    <row r="400" spans="1:90" x14ac:dyDescent="0.2">
      <c r="A400" s="3" t="s">
        <v>72</v>
      </c>
      <c r="B400" s="3" t="s">
        <v>73</v>
      </c>
      <c r="C400" s="3" t="s">
        <v>74</v>
      </c>
      <c r="E400" s="3" t="str">
        <f>"GAB2007609"</f>
        <v>GAB2007609</v>
      </c>
      <c r="F400" s="4">
        <v>44568</v>
      </c>
      <c r="G400" s="3">
        <v>202207</v>
      </c>
      <c r="H400" s="3" t="s">
        <v>75</v>
      </c>
      <c r="I400" s="3" t="s">
        <v>76</v>
      </c>
      <c r="J400" s="3" t="s">
        <v>77</v>
      </c>
      <c r="K400" s="3" t="s">
        <v>78</v>
      </c>
      <c r="L400" s="3" t="s">
        <v>75</v>
      </c>
      <c r="M400" s="3" t="s">
        <v>76</v>
      </c>
      <c r="N400" s="3" t="s">
        <v>1176</v>
      </c>
      <c r="O400" s="3" t="s">
        <v>112</v>
      </c>
      <c r="P400" s="3" t="str">
        <f>"CT071208                      "</f>
        <v xml:space="preserve">CT071208                      </v>
      </c>
      <c r="Q400" s="3">
        <v>0</v>
      </c>
      <c r="R400" s="3">
        <v>0</v>
      </c>
      <c r="S400" s="3">
        <v>0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0</v>
      </c>
      <c r="Z400" s="3">
        <v>0</v>
      </c>
      <c r="AA400" s="3">
        <v>0</v>
      </c>
      <c r="AB400" s="3">
        <v>0</v>
      </c>
      <c r="AC400" s="3">
        <v>0</v>
      </c>
      <c r="AD400" s="3">
        <v>0</v>
      </c>
      <c r="AE400" s="3">
        <v>0</v>
      </c>
      <c r="AF400" s="3">
        <v>0</v>
      </c>
      <c r="AG400" s="3">
        <v>0</v>
      </c>
      <c r="AH400" s="3">
        <v>0</v>
      </c>
      <c r="AI400" s="3">
        <v>0</v>
      </c>
      <c r="AJ400" s="3">
        <v>0</v>
      </c>
      <c r="AK400" s="3">
        <v>12.07</v>
      </c>
      <c r="AL400" s="3">
        <v>0</v>
      </c>
      <c r="AM400" s="3">
        <v>0</v>
      </c>
      <c r="AN400" s="3">
        <v>0</v>
      </c>
      <c r="AO400" s="3">
        <v>0</v>
      </c>
      <c r="AP400" s="3">
        <v>0</v>
      </c>
      <c r="AQ400" s="3">
        <v>0</v>
      </c>
      <c r="AR400" s="3">
        <v>0</v>
      </c>
      <c r="AS400" s="3">
        <v>0</v>
      </c>
      <c r="AT400" s="3">
        <v>0</v>
      </c>
      <c r="AU400" s="3">
        <v>0</v>
      </c>
      <c r="AV400" s="3">
        <v>0</v>
      </c>
      <c r="AW400" s="3">
        <v>0</v>
      </c>
      <c r="AX400" s="3">
        <v>0</v>
      </c>
      <c r="AY400" s="3">
        <v>0</v>
      </c>
      <c r="AZ400" s="3">
        <v>0</v>
      </c>
      <c r="BA400" s="3">
        <v>0</v>
      </c>
      <c r="BB400" s="3">
        <v>0</v>
      </c>
      <c r="BC400" s="3">
        <v>0</v>
      </c>
      <c r="BD400" s="3">
        <v>0</v>
      </c>
      <c r="BE400" s="3">
        <v>0</v>
      </c>
      <c r="BF400" s="3">
        <v>0</v>
      </c>
      <c r="BG400" s="3">
        <v>0</v>
      </c>
      <c r="BH400" s="3">
        <v>1</v>
      </c>
      <c r="BI400" s="3">
        <v>0.5</v>
      </c>
      <c r="BJ400" s="3">
        <v>2.8</v>
      </c>
      <c r="BK400" s="3">
        <v>3</v>
      </c>
      <c r="BL400" s="3">
        <v>46.08</v>
      </c>
      <c r="BM400" s="3">
        <v>6.91</v>
      </c>
      <c r="BN400" s="3">
        <v>52.99</v>
      </c>
      <c r="BO400" s="3">
        <v>52.99</v>
      </c>
      <c r="BQ400" s="3" t="s">
        <v>1177</v>
      </c>
      <c r="BR400" s="3" t="s">
        <v>84</v>
      </c>
      <c r="BS400" s="4">
        <v>44571</v>
      </c>
      <c r="BT400" s="5">
        <v>0.38055555555555554</v>
      </c>
      <c r="BU400" s="3" t="s">
        <v>1178</v>
      </c>
      <c r="BV400" s="3" t="s">
        <v>103</v>
      </c>
      <c r="BY400" s="3">
        <v>14206.08</v>
      </c>
      <c r="BZ400" s="3" t="s">
        <v>124</v>
      </c>
      <c r="CA400" s="3" t="s">
        <v>1179</v>
      </c>
      <c r="CC400" s="3" t="s">
        <v>76</v>
      </c>
      <c r="CD400" s="3">
        <v>7500</v>
      </c>
      <c r="CE400" s="3" t="s">
        <v>188</v>
      </c>
      <c r="CF400" s="4">
        <v>44572</v>
      </c>
      <c r="CI400" s="3">
        <v>1</v>
      </c>
      <c r="CJ400" s="3">
        <v>1</v>
      </c>
      <c r="CK400" s="3">
        <v>22</v>
      </c>
      <c r="CL400" s="3" t="s">
        <v>87</v>
      </c>
    </row>
    <row r="401" spans="1:90" x14ac:dyDescent="0.2">
      <c r="A401" s="3" t="s">
        <v>72</v>
      </c>
      <c r="B401" s="3" t="s">
        <v>73</v>
      </c>
      <c r="C401" s="3" t="s">
        <v>74</v>
      </c>
      <c r="E401" s="3" t="str">
        <f>"GAB2007607"</f>
        <v>GAB2007607</v>
      </c>
      <c r="F401" s="4">
        <v>44568</v>
      </c>
      <c r="G401" s="3">
        <v>202207</v>
      </c>
      <c r="H401" s="3" t="s">
        <v>75</v>
      </c>
      <c r="I401" s="3" t="s">
        <v>76</v>
      </c>
      <c r="J401" s="3" t="s">
        <v>77</v>
      </c>
      <c r="K401" s="3" t="s">
        <v>78</v>
      </c>
      <c r="L401" s="3" t="s">
        <v>75</v>
      </c>
      <c r="M401" s="3" t="s">
        <v>76</v>
      </c>
      <c r="N401" s="3" t="s">
        <v>275</v>
      </c>
      <c r="O401" s="3" t="s">
        <v>112</v>
      </c>
      <c r="P401" s="3" t="str">
        <f>"CT071203                      "</f>
        <v xml:space="preserve">CT071203                      </v>
      </c>
      <c r="Q401" s="3">
        <v>0</v>
      </c>
      <c r="R401" s="3">
        <v>0</v>
      </c>
      <c r="S401" s="3">
        <v>0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0</v>
      </c>
      <c r="Z401" s="3">
        <v>0</v>
      </c>
      <c r="AA401" s="3">
        <v>0</v>
      </c>
      <c r="AB401" s="3">
        <v>0</v>
      </c>
      <c r="AC401" s="3">
        <v>0</v>
      </c>
      <c r="AD401" s="3">
        <v>0</v>
      </c>
      <c r="AE401" s="3">
        <v>0</v>
      </c>
      <c r="AF401" s="3">
        <v>0</v>
      </c>
      <c r="AG401" s="3">
        <v>0</v>
      </c>
      <c r="AH401" s="3">
        <v>0</v>
      </c>
      <c r="AI401" s="3">
        <v>0</v>
      </c>
      <c r="AJ401" s="3">
        <v>0</v>
      </c>
      <c r="AK401" s="3">
        <v>12.07</v>
      </c>
      <c r="AL401" s="3">
        <v>0</v>
      </c>
      <c r="AM401" s="3">
        <v>0</v>
      </c>
      <c r="AN401" s="3">
        <v>0</v>
      </c>
      <c r="AO401" s="3">
        <v>0</v>
      </c>
      <c r="AP401" s="3">
        <v>0</v>
      </c>
      <c r="AQ401" s="3">
        <v>0</v>
      </c>
      <c r="AR401" s="3">
        <v>0</v>
      </c>
      <c r="AS401" s="3">
        <v>0</v>
      </c>
      <c r="AT401" s="3">
        <v>0</v>
      </c>
      <c r="AU401" s="3">
        <v>0</v>
      </c>
      <c r="AV401" s="3">
        <v>0</v>
      </c>
      <c r="AW401" s="3">
        <v>0</v>
      </c>
      <c r="AX401" s="3">
        <v>0</v>
      </c>
      <c r="AY401" s="3">
        <v>0</v>
      </c>
      <c r="AZ401" s="3">
        <v>0</v>
      </c>
      <c r="BA401" s="3">
        <v>0</v>
      </c>
      <c r="BB401" s="3">
        <v>0</v>
      </c>
      <c r="BC401" s="3">
        <v>0</v>
      </c>
      <c r="BD401" s="3">
        <v>0</v>
      </c>
      <c r="BE401" s="3">
        <v>0</v>
      </c>
      <c r="BF401" s="3">
        <v>0</v>
      </c>
      <c r="BG401" s="3">
        <v>0</v>
      </c>
      <c r="BH401" s="3">
        <v>1</v>
      </c>
      <c r="BI401" s="3">
        <v>0.3</v>
      </c>
      <c r="BJ401" s="3">
        <v>2.6</v>
      </c>
      <c r="BK401" s="3">
        <v>3</v>
      </c>
      <c r="BL401" s="3">
        <v>46.08</v>
      </c>
      <c r="BM401" s="3">
        <v>6.91</v>
      </c>
      <c r="BN401" s="3">
        <v>52.99</v>
      </c>
      <c r="BO401" s="3">
        <v>52.99</v>
      </c>
      <c r="BQ401" s="3" t="s">
        <v>276</v>
      </c>
      <c r="BR401" s="3" t="s">
        <v>84</v>
      </c>
      <c r="BS401" s="4">
        <v>44571</v>
      </c>
      <c r="BT401" s="5">
        <v>0.63194444444444442</v>
      </c>
      <c r="BU401" s="3" t="s">
        <v>1180</v>
      </c>
      <c r="BV401" s="3" t="s">
        <v>87</v>
      </c>
      <c r="BW401" s="3" t="s">
        <v>278</v>
      </c>
      <c r="BX401" s="3" t="s">
        <v>468</v>
      </c>
      <c r="BY401" s="3">
        <v>13024</v>
      </c>
      <c r="BZ401" s="3" t="s">
        <v>124</v>
      </c>
      <c r="CA401" s="3" t="s">
        <v>1181</v>
      </c>
      <c r="CC401" s="3" t="s">
        <v>76</v>
      </c>
      <c r="CD401" s="3">
        <v>7806</v>
      </c>
      <c r="CE401" s="3" t="s">
        <v>735</v>
      </c>
      <c r="CF401" s="4">
        <v>44572</v>
      </c>
      <c r="CI401" s="3">
        <v>1</v>
      </c>
      <c r="CJ401" s="3">
        <v>1</v>
      </c>
      <c r="CK401" s="3">
        <v>22</v>
      </c>
      <c r="CL401" s="3" t="s">
        <v>87</v>
      </c>
    </row>
    <row r="402" spans="1:90" x14ac:dyDescent="0.2">
      <c r="A402" s="3" t="s">
        <v>72</v>
      </c>
      <c r="B402" s="3" t="s">
        <v>73</v>
      </c>
      <c r="C402" s="3" t="s">
        <v>74</v>
      </c>
      <c r="E402" s="3" t="str">
        <f>"GAB2007605"</f>
        <v>GAB2007605</v>
      </c>
      <c r="F402" s="4">
        <v>44568</v>
      </c>
      <c r="G402" s="3">
        <v>202207</v>
      </c>
      <c r="H402" s="3" t="s">
        <v>75</v>
      </c>
      <c r="I402" s="3" t="s">
        <v>76</v>
      </c>
      <c r="J402" s="3" t="s">
        <v>77</v>
      </c>
      <c r="K402" s="3" t="s">
        <v>78</v>
      </c>
      <c r="L402" s="3" t="s">
        <v>530</v>
      </c>
      <c r="M402" s="3" t="s">
        <v>531</v>
      </c>
      <c r="N402" s="3" t="s">
        <v>532</v>
      </c>
      <c r="O402" s="3" t="s">
        <v>112</v>
      </c>
      <c r="P402" s="3" t="str">
        <f>"CT071205                      "</f>
        <v xml:space="preserve">CT071205                      </v>
      </c>
      <c r="Q402" s="3">
        <v>0</v>
      </c>
      <c r="R402" s="3">
        <v>0</v>
      </c>
      <c r="S402" s="3">
        <v>0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0</v>
      </c>
      <c r="Z402" s="3">
        <v>0</v>
      </c>
      <c r="AA402" s="3">
        <v>0</v>
      </c>
      <c r="AB402" s="3">
        <v>0</v>
      </c>
      <c r="AC402" s="3">
        <v>0</v>
      </c>
      <c r="AD402" s="3">
        <v>0</v>
      </c>
      <c r="AE402" s="3">
        <v>0</v>
      </c>
      <c r="AF402" s="3">
        <v>0</v>
      </c>
      <c r="AG402" s="3">
        <v>0</v>
      </c>
      <c r="AH402" s="3">
        <v>0</v>
      </c>
      <c r="AI402" s="3">
        <v>0</v>
      </c>
      <c r="AJ402" s="3">
        <v>0</v>
      </c>
      <c r="AK402" s="3">
        <v>29.95</v>
      </c>
      <c r="AL402" s="3">
        <v>0</v>
      </c>
      <c r="AM402" s="3">
        <v>0</v>
      </c>
      <c r="AN402" s="3">
        <v>0</v>
      </c>
      <c r="AO402" s="3">
        <v>0</v>
      </c>
      <c r="AP402" s="3">
        <v>0</v>
      </c>
      <c r="AQ402" s="3">
        <v>0</v>
      </c>
      <c r="AR402" s="3">
        <v>0</v>
      </c>
      <c r="AS402" s="3">
        <v>0</v>
      </c>
      <c r="AT402" s="3">
        <v>0</v>
      </c>
      <c r="AU402" s="3">
        <v>0</v>
      </c>
      <c r="AV402" s="3">
        <v>0</v>
      </c>
      <c r="AW402" s="3">
        <v>0</v>
      </c>
      <c r="AX402" s="3">
        <v>0</v>
      </c>
      <c r="AY402" s="3">
        <v>0</v>
      </c>
      <c r="AZ402" s="3">
        <v>0</v>
      </c>
      <c r="BA402" s="3">
        <v>0</v>
      </c>
      <c r="BB402" s="3">
        <v>0</v>
      </c>
      <c r="BC402" s="3">
        <v>0</v>
      </c>
      <c r="BD402" s="3">
        <v>0</v>
      </c>
      <c r="BE402" s="3">
        <v>0</v>
      </c>
      <c r="BF402" s="3">
        <v>0</v>
      </c>
      <c r="BG402" s="3">
        <v>0</v>
      </c>
      <c r="BH402" s="3">
        <v>1</v>
      </c>
      <c r="BI402" s="3">
        <v>0.7</v>
      </c>
      <c r="BJ402" s="3">
        <v>1.8</v>
      </c>
      <c r="BK402" s="3">
        <v>2</v>
      </c>
      <c r="BL402" s="3">
        <v>114.31</v>
      </c>
      <c r="BM402" s="3">
        <v>17.149999999999999</v>
      </c>
      <c r="BN402" s="3">
        <v>131.46</v>
      </c>
      <c r="BO402" s="3">
        <v>131.46</v>
      </c>
      <c r="BQ402" s="3" t="s">
        <v>533</v>
      </c>
      <c r="BR402" s="3" t="s">
        <v>84</v>
      </c>
      <c r="BS402" s="4">
        <v>44571</v>
      </c>
      <c r="BT402" s="5">
        <v>0.37986111111111115</v>
      </c>
      <c r="BU402" s="3" t="s">
        <v>593</v>
      </c>
      <c r="BV402" s="3" t="s">
        <v>103</v>
      </c>
      <c r="BY402" s="3">
        <v>9185.4</v>
      </c>
      <c r="BZ402" s="3" t="s">
        <v>124</v>
      </c>
      <c r="CA402" s="3" t="s">
        <v>535</v>
      </c>
      <c r="CC402" s="3" t="s">
        <v>531</v>
      </c>
      <c r="CD402" s="3">
        <v>2515</v>
      </c>
      <c r="CE402" s="3" t="s">
        <v>291</v>
      </c>
      <c r="CF402" s="4">
        <v>44571</v>
      </c>
      <c r="CI402" s="3">
        <v>1</v>
      </c>
      <c r="CJ402" s="3">
        <v>1</v>
      </c>
      <c r="CK402" s="3">
        <v>23</v>
      </c>
      <c r="CL402" s="3" t="s">
        <v>87</v>
      </c>
    </row>
    <row r="403" spans="1:90" x14ac:dyDescent="0.2">
      <c r="A403" s="3" t="s">
        <v>72</v>
      </c>
      <c r="B403" s="3" t="s">
        <v>73</v>
      </c>
      <c r="C403" s="3" t="s">
        <v>74</v>
      </c>
      <c r="E403" s="3" t="str">
        <f>"GAB2007611"</f>
        <v>GAB2007611</v>
      </c>
      <c r="F403" s="4">
        <v>44568</v>
      </c>
      <c r="G403" s="3">
        <v>202207</v>
      </c>
      <c r="H403" s="3" t="s">
        <v>75</v>
      </c>
      <c r="I403" s="3" t="s">
        <v>76</v>
      </c>
      <c r="J403" s="3" t="s">
        <v>77</v>
      </c>
      <c r="K403" s="3" t="s">
        <v>78</v>
      </c>
      <c r="L403" s="3" t="s">
        <v>109</v>
      </c>
      <c r="M403" s="3" t="s">
        <v>110</v>
      </c>
      <c r="N403" s="3" t="s">
        <v>111</v>
      </c>
      <c r="O403" s="3" t="s">
        <v>112</v>
      </c>
      <c r="P403" s="3" t="str">
        <f>"CT071209 CT071213             "</f>
        <v xml:space="preserve">CT071209 CT071213             </v>
      </c>
      <c r="Q403" s="3">
        <v>0</v>
      </c>
      <c r="R403" s="3">
        <v>0</v>
      </c>
      <c r="S403" s="3">
        <v>0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3">
        <v>0</v>
      </c>
      <c r="AB403" s="3">
        <v>0</v>
      </c>
      <c r="AC403" s="3">
        <v>0</v>
      </c>
      <c r="AD403" s="3">
        <v>0</v>
      </c>
      <c r="AE403" s="3">
        <v>0</v>
      </c>
      <c r="AF403" s="3">
        <v>0</v>
      </c>
      <c r="AG403" s="3">
        <v>0</v>
      </c>
      <c r="AH403" s="3">
        <v>0</v>
      </c>
      <c r="AI403" s="3">
        <v>0</v>
      </c>
      <c r="AJ403" s="3">
        <v>0</v>
      </c>
      <c r="AK403" s="3">
        <v>36.71</v>
      </c>
      <c r="AL403" s="3">
        <v>0</v>
      </c>
      <c r="AM403" s="3">
        <v>0</v>
      </c>
      <c r="AN403" s="3">
        <v>0</v>
      </c>
      <c r="AO403" s="3">
        <v>0</v>
      </c>
      <c r="AP403" s="3">
        <v>0</v>
      </c>
      <c r="AQ403" s="3">
        <v>15</v>
      </c>
      <c r="AR403" s="3">
        <v>0</v>
      </c>
      <c r="AS403" s="3">
        <v>0</v>
      </c>
      <c r="AT403" s="3">
        <v>0</v>
      </c>
      <c r="AU403" s="3">
        <v>0</v>
      </c>
      <c r="AV403" s="3">
        <v>0</v>
      </c>
      <c r="AW403" s="3">
        <v>0</v>
      </c>
      <c r="AX403" s="3">
        <v>0</v>
      </c>
      <c r="AY403" s="3">
        <v>0</v>
      </c>
      <c r="AZ403" s="3">
        <v>0</v>
      </c>
      <c r="BA403" s="3">
        <v>0</v>
      </c>
      <c r="BB403" s="3">
        <v>0</v>
      </c>
      <c r="BC403" s="3">
        <v>0</v>
      </c>
      <c r="BD403" s="3">
        <v>0</v>
      </c>
      <c r="BE403" s="3">
        <v>0</v>
      </c>
      <c r="BF403" s="3">
        <v>0</v>
      </c>
      <c r="BG403" s="3">
        <v>0</v>
      </c>
      <c r="BH403" s="3">
        <v>1</v>
      </c>
      <c r="BI403" s="3">
        <v>0.6</v>
      </c>
      <c r="BJ403" s="3">
        <v>2.2000000000000002</v>
      </c>
      <c r="BK403" s="3">
        <v>2.5</v>
      </c>
      <c r="BL403" s="3">
        <v>155.12</v>
      </c>
      <c r="BM403" s="3">
        <v>23.27</v>
      </c>
      <c r="BN403" s="3">
        <v>178.39</v>
      </c>
      <c r="BO403" s="3">
        <v>178.39</v>
      </c>
      <c r="BQ403" s="3" t="s">
        <v>113</v>
      </c>
      <c r="BR403" s="3" t="s">
        <v>84</v>
      </c>
      <c r="BS403" s="4">
        <v>44571</v>
      </c>
      <c r="BT403" s="5">
        <v>0.43055555555555558</v>
      </c>
      <c r="BU403" s="3" t="s">
        <v>1182</v>
      </c>
      <c r="BV403" s="3" t="s">
        <v>103</v>
      </c>
      <c r="BY403" s="3">
        <v>10972.8</v>
      </c>
      <c r="BZ403" s="3" t="s">
        <v>114</v>
      </c>
      <c r="CC403" s="3" t="s">
        <v>110</v>
      </c>
      <c r="CD403" s="3">
        <v>2745</v>
      </c>
      <c r="CE403" s="3" t="s">
        <v>291</v>
      </c>
      <c r="CF403" s="4">
        <v>44573</v>
      </c>
      <c r="CI403" s="3">
        <v>1</v>
      </c>
      <c r="CJ403" s="3">
        <v>1</v>
      </c>
      <c r="CK403" s="3">
        <v>23</v>
      </c>
      <c r="CL403" s="3" t="s">
        <v>87</v>
      </c>
    </row>
    <row r="404" spans="1:90" x14ac:dyDescent="0.2">
      <c r="A404" s="3" t="s">
        <v>72</v>
      </c>
      <c r="B404" s="3" t="s">
        <v>73</v>
      </c>
      <c r="C404" s="3" t="s">
        <v>74</v>
      </c>
      <c r="E404" s="3" t="str">
        <f>"GAB2007610"</f>
        <v>GAB2007610</v>
      </c>
      <c r="F404" s="4">
        <v>44568</v>
      </c>
      <c r="G404" s="3">
        <v>202207</v>
      </c>
      <c r="H404" s="3" t="s">
        <v>75</v>
      </c>
      <c r="I404" s="3" t="s">
        <v>76</v>
      </c>
      <c r="J404" s="3" t="s">
        <v>77</v>
      </c>
      <c r="K404" s="3" t="s">
        <v>78</v>
      </c>
      <c r="L404" s="3" t="s">
        <v>371</v>
      </c>
      <c r="M404" s="3" t="s">
        <v>372</v>
      </c>
      <c r="N404" s="3" t="s">
        <v>1183</v>
      </c>
      <c r="O404" s="3" t="s">
        <v>82</v>
      </c>
      <c r="P404" s="3" t="str">
        <f>"CT071210                      "</f>
        <v xml:space="preserve">CT071210                      </v>
      </c>
      <c r="Q404" s="3">
        <v>0</v>
      </c>
      <c r="R404" s="3">
        <v>0</v>
      </c>
      <c r="S404" s="3">
        <v>0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0</v>
      </c>
      <c r="AA404" s="3">
        <v>0</v>
      </c>
      <c r="AB404" s="3">
        <v>0</v>
      </c>
      <c r="AC404" s="3">
        <v>0</v>
      </c>
      <c r="AD404" s="3">
        <v>0</v>
      </c>
      <c r="AE404" s="3">
        <v>0</v>
      </c>
      <c r="AF404" s="3">
        <v>0</v>
      </c>
      <c r="AG404" s="3">
        <v>0</v>
      </c>
      <c r="AH404" s="3">
        <v>0</v>
      </c>
      <c r="AI404" s="3">
        <v>0</v>
      </c>
      <c r="AJ404" s="3">
        <v>0</v>
      </c>
      <c r="AK404" s="3">
        <v>42.16</v>
      </c>
      <c r="AL404" s="3">
        <v>0</v>
      </c>
      <c r="AM404" s="3">
        <v>0</v>
      </c>
      <c r="AN404" s="3">
        <v>0</v>
      </c>
      <c r="AO404" s="3">
        <v>0</v>
      </c>
      <c r="AP404" s="3">
        <v>0</v>
      </c>
      <c r="AQ404" s="3">
        <v>0</v>
      </c>
      <c r="AR404" s="3">
        <v>0</v>
      </c>
      <c r="AS404" s="3">
        <v>0</v>
      </c>
      <c r="AT404" s="3">
        <v>0</v>
      </c>
      <c r="AU404" s="3">
        <v>0</v>
      </c>
      <c r="AV404" s="3">
        <v>0</v>
      </c>
      <c r="AW404" s="3">
        <v>0</v>
      </c>
      <c r="AX404" s="3">
        <v>0</v>
      </c>
      <c r="AY404" s="3">
        <v>0</v>
      </c>
      <c r="AZ404" s="3">
        <v>0</v>
      </c>
      <c r="BA404" s="3">
        <v>0</v>
      </c>
      <c r="BB404" s="3">
        <v>0</v>
      </c>
      <c r="BC404" s="3">
        <v>0</v>
      </c>
      <c r="BD404" s="3">
        <v>0</v>
      </c>
      <c r="BE404" s="3">
        <v>0</v>
      </c>
      <c r="BF404" s="3">
        <v>0</v>
      </c>
      <c r="BG404" s="3">
        <v>0</v>
      </c>
      <c r="BH404" s="3">
        <v>1</v>
      </c>
      <c r="BI404" s="3">
        <v>0.4</v>
      </c>
      <c r="BJ404" s="3">
        <v>2.4</v>
      </c>
      <c r="BK404" s="3">
        <v>3</v>
      </c>
      <c r="BL404" s="3">
        <v>166.16</v>
      </c>
      <c r="BM404" s="3">
        <v>24.92</v>
      </c>
      <c r="BN404" s="3">
        <v>191.08</v>
      </c>
      <c r="BO404" s="3">
        <v>191.08</v>
      </c>
      <c r="BQ404" s="3" t="s">
        <v>1184</v>
      </c>
      <c r="BR404" s="3" t="s">
        <v>84</v>
      </c>
      <c r="BS404" s="4">
        <v>44571</v>
      </c>
      <c r="BT404" s="5">
        <v>0.55972222222222223</v>
      </c>
      <c r="BU404" s="3" t="s">
        <v>1185</v>
      </c>
      <c r="BV404" s="3" t="s">
        <v>103</v>
      </c>
      <c r="BY404" s="3">
        <v>12224.52</v>
      </c>
      <c r="CA404" s="3" t="s">
        <v>618</v>
      </c>
      <c r="CC404" s="3" t="s">
        <v>372</v>
      </c>
      <c r="CD404" s="3">
        <v>850</v>
      </c>
      <c r="CE404" s="3" t="s">
        <v>86</v>
      </c>
      <c r="CF404" s="4">
        <v>44571</v>
      </c>
      <c r="CI404" s="3">
        <v>2</v>
      </c>
      <c r="CJ404" s="3">
        <v>1</v>
      </c>
      <c r="CK404" s="3">
        <v>43</v>
      </c>
      <c r="CL404" s="3" t="s">
        <v>87</v>
      </c>
    </row>
    <row r="405" spans="1:90" x14ac:dyDescent="0.2">
      <c r="A405" s="3" t="s">
        <v>72</v>
      </c>
      <c r="B405" s="3" t="s">
        <v>73</v>
      </c>
      <c r="C405" s="3" t="s">
        <v>74</v>
      </c>
      <c r="E405" s="3" t="str">
        <f>"GAB2007608"</f>
        <v>GAB2007608</v>
      </c>
      <c r="F405" s="4">
        <v>44568</v>
      </c>
      <c r="G405" s="3">
        <v>202207</v>
      </c>
      <c r="H405" s="3" t="s">
        <v>75</v>
      </c>
      <c r="I405" s="3" t="s">
        <v>76</v>
      </c>
      <c r="J405" s="3" t="s">
        <v>77</v>
      </c>
      <c r="K405" s="3" t="s">
        <v>78</v>
      </c>
      <c r="L405" s="3" t="s">
        <v>75</v>
      </c>
      <c r="M405" s="3" t="s">
        <v>76</v>
      </c>
      <c r="N405" s="3" t="s">
        <v>1186</v>
      </c>
      <c r="O405" s="3" t="s">
        <v>82</v>
      </c>
      <c r="P405" s="3" t="str">
        <f>"ORD006450                     "</f>
        <v xml:space="preserve">ORD006450                     </v>
      </c>
      <c r="Q405" s="3">
        <v>0</v>
      </c>
      <c r="R405" s="3">
        <v>0</v>
      </c>
      <c r="S405" s="3">
        <v>0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0</v>
      </c>
      <c r="Z405" s="3">
        <v>0</v>
      </c>
      <c r="AA405" s="3">
        <v>0</v>
      </c>
      <c r="AB405" s="3">
        <v>0</v>
      </c>
      <c r="AC405" s="3">
        <v>0</v>
      </c>
      <c r="AD405" s="3">
        <v>0</v>
      </c>
      <c r="AE405" s="3">
        <v>0</v>
      </c>
      <c r="AF405" s="3">
        <v>0</v>
      </c>
      <c r="AG405" s="3">
        <v>0</v>
      </c>
      <c r="AH405" s="3">
        <v>0</v>
      </c>
      <c r="AI405" s="3">
        <v>0</v>
      </c>
      <c r="AJ405" s="3">
        <v>0</v>
      </c>
      <c r="AK405" s="3">
        <v>23.06</v>
      </c>
      <c r="AL405" s="3">
        <v>0</v>
      </c>
      <c r="AM405" s="3">
        <v>0</v>
      </c>
      <c r="AN405" s="3">
        <v>0</v>
      </c>
      <c r="AO405" s="3">
        <v>0</v>
      </c>
      <c r="AP405" s="3">
        <v>0</v>
      </c>
      <c r="AQ405" s="3">
        <v>0</v>
      </c>
      <c r="AR405" s="3">
        <v>0</v>
      </c>
      <c r="AS405" s="3">
        <v>0</v>
      </c>
      <c r="AT405" s="3">
        <v>0</v>
      </c>
      <c r="AU405" s="3">
        <v>0</v>
      </c>
      <c r="AV405" s="3">
        <v>0</v>
      </c>
      <c r="AW405" s="3">
        <v>0</v>
      </c>
      <c r="AX405" s="3">
        <v>0</v>
      </c>
      <c r="AY405" s="3">
        <v>0</v>
      </c>
      <c r="AZ405" s="3">
        <v>0</v>
      </c>
      <c r="BA405" s="3">
        <v>0</v>
      </c>
      <c r="BB405" s="3">
        <v>0</v>
      </c>
      <c r="BC405" s="3">
        <v>0</v>
      </c>
      <c r="BD405" s="3">
        <v>0</v>
      </c>
      <c r="BE405" s="3">
        <v>0</v>
      </c>
      <c r="BF405" s="3">
        <v>0</v>
      </c>
      <c r="BG405" s="3">
        <v>0</v>
      </c>
      <c r="BH405" s="3">
        <v>1</v>
      </c>
      <c r="BI405" s="3">
        <v>0.7</v>
      </c>
      <c r="BJ405" s="3">
        <v>1.7</v>
      </c>
      <c r="BK405" s="3">
        <v>2</v>
      </c>
      <c r="BL405" s="3">
        <v>93.28</v>
      </c>
      <c r="BM405" s="3">
        <v>13.99</v>
      </c>
      <c r="BN405" s="3">
        <v>107.27</v>
      </c>
      <c r="BO405" s="3">
        <v>107.27</v>
      </c>
      <c r="BQ405" s="3" t="s">
        <v>1187</v>
      </c>
      <c r="BR405" s="3" t="s">
        <v>84</v>
      </c>
      <c r="BS405" s="4">
        <v>44571</v>
      </c>
      <c r="BT405" s="5">
        <v>0.36736111111111108</v>
      </c>
      <c r="BU405" s="3" t="s">
        <v>1188</v>
      </c>
      <c r="BV405" s="3" t="s">
        <v>103</v>
      </c>
      <c r="BY405" s="3">
        <v>8696.2800000000007</v>
      </c>
      <c r="CA405" s="3" t="s">
        <v>274</v>
      </c>
      <c r="CC405" s="3" t="s">
        <v>76</v>
      </c>
      <c r="CD405" s="3">
        <v>7500</v>
      </c>
      <c r="CE405" s="3" t="s">
        <v>86</v>
      </c>
      <c r="CF405" s="4">
        <v>44572</v>
      </c>
      <c r="CI405" s="3">
        <v>1</v>
      </c>
      <c r="CJ405" s="3">
        <v>1</v>
      </c>
      <c r="CK405" s="3">
        <v>42</v>
      </c>
      <c r="CL405" s="3" t="s">
        <v>87</v>
      </c>
    </row>
    <row r="406" spans="1:90" x14ac:dyDescent="0.2">
      <c r="A406" s="3" t="s">
        <v>72</v>
      </c>
      <c r="B406" s="3" t="s">
        <v>73</v>
      </c>
      <c r="C406" s="3" t="s">
        <v>74</v>
      </c>
      <c r="E406" s="3" t="str">
        <f>"GAB2007613"</f>
        <v>GAB2007613</v>
      </c>
      <c r="F406" s="4">
        <v>44568</v>
      </c>
      <c r="G406" s="3">
        <v>202207</v>
      </c>
      <c r="H406" s="3" t="s">
        <v>75</v>
      </c>
      <c r="I406" s="3" t="s">
        <v>76</v>
      </c>
      <c r="J406" s="3" t="s">
        <v>77</v>
      </c>
      <c r="K406" s="3" t="s">
        <v>78</v>
      </c>
      <c r="L406" s="3" t="s">
        <v>836</v>
      </c>
      <c r="M406" s="3" t="s">
        <v>837</v>
      </c>
      <c r="N406" s="3" t="s">
        <v>838</v>
      </c>
      <c r="O406" s="3" t="s">
        <v>82</v>
      </c>
      <c r="P406" s="3" t="str">
        <f>"ORD006456                     "</f>
        <v xml:space="preserve">ORD006456                     </v>
      </c>
      <c r="Q406" s="3">
        <v>0</v>
      </c>
      <c r="R406" s="3">
        <v>0</v>
      </c>
      <c r="S406" s="3">
        <v>0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0</v>
      </c>
      <c r="Z406" s="3">
        <v>0</v>
      </c>
      <c r="AA406" s="3">
        <v>0</v>
      </c>
      <c r="AB406" s="3">
        <v>0</v>
      </c>
      <c r="AC406" s="3">
        <v>0</v>
      </c>
      <c r="AD406" s="3">
        <v>0</v>
      </c>
      <c r="AE406" s="3">
        <v>0</v>
      </c>
      <c r="AF406" s="3">
        <v>0</v>
      </c>
      <c r="AG406" s="3">
        <v>0</v>
      </c>
      <c r="AH406" s="3">
        <v>0</v>
      </c>
      <c r="AI406" s="3">
        <v>0</v>
      </c>
      <c r="AJ406" s="3">
        <v>0</v>
      </c>
      <c r="AK406" s="3">
        <v>42.16</v>
      </c>
      <c r="AL406" s="3">
        <v>0</v>
      </c>
      <c r="AM406" s="3">
        <v>0</v>
      </c>
      <c r="AN406" s="3">
        <v>0</v>
      </c>
      <c r="AO406" s="3">
        <v>0</v>
      </c>
      <c r="AP406" s="3">
        <v>0</v>
      </c>
      <c r="AQ406" s="3">
        <v>0</v>
      </c>
      <c r="AR406" s="3">
        <v>0</v>
      </c>
      <c r="AS406" s="3">
        <v>0</v>
      </c>
      <c r="AT406" s="3">
        <v>0</v>
      </c>
      <c r="AU406" s="3">
        <v>0</v>
      </c>
      <c r="AV406" s="3">
        <v>0</v>
      </c>
      <c r="AW406" s="3">
        <v>0</v>
      </c>
      <c r="AX406" s="3">
        <v>0</v>
      </c>
      <c r="AY406" s="3">
        <v>0</v>
      </c>
      <c r="AZ406" s="3">
        <v>0</v>
      </c>
      <c r="BA406" s="3">
        <v>0</v>
      </c>
      <c r="BB406" s="3">
        <v>0</v>
      </c>
      <c r="BC406" s="3">
        <v>0</v>
      </c>
      <c r="BD406" s="3">
        <v>0</v>
      </c>
      <c r="BE406" s="3">
        <v>0</v>
      </c>
      <c r="BF406" s="3">
        <v>0</v>
      </c>
      <c r="BG406" s="3">
        <v>0</v>
      </c>
      <c r="BH406" s="3">
        <v>1</v>
      </c>
      <c r="BI406" s="3">
        <v>0.7</v>
      </c>
      <c r="BJ406" s="3">
        <v>1.8</v>
      </c>
      <c r="BK406" s="3">
        <v>2</v>
      </c>
      <c r="BL406" s="3">
        <v>166.16</v>
      </c>
      <c r="BM406" s="3">
        <v>24.92</v>
      </c>
      <c r="BN406" s="3">
        <v>191.08</v>
      </c>
      <c r="BO406" s="3">
        <v>191.08</v>
      </c>
      <c r="BQ406" s="3" t="s">
        <v>839</v>
      </c>
      <c r="BR406" s="3" t="s">
        <v>84</v>
      </c>
      <c r="BS406" s="4">
        <v>44571</v>
      </c>
      <c r="BT406" s="5">
        <v>0.52986111111111112</v>
      </c>
      <c r="BU406" s="3" t="s">
        <v>1189</v>
      </c>
      <c r="BV406" s="3" t="s">
        <v>103</v>
      </c>
      <c r="BY406" s="3">
        <v>8975.75</v>
      </c>
      <c r="CA406" s="3" t="s">
        <v>490</v>
      </c>
      <c r="CC406" s="3" t="s">
        <v>837</v>
      </c>
      <c r="CD406" s="3">
        <v>6620</v>
      </c>
      <c r="CE406" s="3" t="s">
        <v>86</v>
      </c>
      <c r="CF406" s="4">
        <v>44571</v>
      </c>
      <c r="CI406" s="3">
        <v>1</v>
      </c>
      <c r="CJ406" s="3">
        <v>1</v>
      </c>
      <c r="CK406" s="3">
        <v>43</v>
      </c>
      <c r="CL406" s="3" t="s">
        <v>87</v>
      </c>
    </row>
    <row r="407" spans="1:90" x14ac:dyDescent="0.2">
      <c r="A407" s="3" t="s">
        <v>72</v>
      </c>
      <c r="B407" s="3" t="s">
        <v>73</v>
      </c>
      <c r="C407" s="3" t="s">
        <v>74</v>
      </c>
      <c r="E407" s="3" t="str">
        <f>"GAB2007606"</f>
        <v>GAB2007606</v>
      </c>
      <c r="F407" s="4">
        <v>44568</v>
      </c>
      <c r="G407" s="3">
        <v>202207</v>
      </c>
      <c r="H407" s="3" t="s">
        <v>75</v>
      </c>
      <c r="I407" s="3" t="s">
        <v>76</v>
      </c>
      <c r="J407" s="3" t="s">
        <v>77</v>
      </c>
      <c r="K407" s="3" t="s">
        <v>78</v>
      </c>
      <c r="L407" s="3" t="s">
        <v>194</v>
      </c>
      <c r="M407" s="3" t="s">
        <v>195</v>
      </c>
      <c r="N407" s="3" t="s">
        <v>1190</v>
      </c>
      <c r="O407" s="3" t="s">
        <v>82</v>
      </c>
      <c r="P407" s="3" t="str">
        <f>"CT071204                      "</f>
        <v xml:space="preserve">CT071204                      </v>
      </c>
      <c r="Q407" s="3">
        <v>0</v>
      </c>
      <c r="R407" s="3">
        <v>0</v>
      </c>
      <c r="S407" s="3">
        <v>0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0</v>
      </c>
      <c r="Z407" s="3">
        <v>0</v>
      </c>
      <c r="AA407" s="3">
        <v>0</v>
      </c>
      <c r="AB407" s="3">
        <v>0</v>
      </c>
      <c r="AC407" s="3">
        <v>0</v>
      </c>
      <c r="AD407" s="3">
        <v>0</v>
      </c>
      <c r="AE407" s="3">
        <v>0</v>
      </c>
      <c r="AF407" s="3">
        <v>0</v>
      </c>
      <c r="AG407" s="3">
        <v>0</v>
      </c>
      <c r="AH407" s="3">
        <v>0</v>
      </c>
      <c r="AI407" s="3">
        <v>0</v>
      </c>
      <c r="AJ407" s="3">
        <v>0</v>
      </c>
      <c r="AK407" s="3">
        <v>29.89</v>
      </c>
      <c r="AL407" s="3">
        <v>0</v>
      </c>
      <c r="AM407" s="3">
        <v>0</v>
      </c>
      <c r="AN407" s="3">
        <v>0</v>
      </c>
      <c r="AO407" s="3">
        <v>0</v>
      </c>
      <c r="AP407" s="3">
        <v>0</v>
      </c>
      <c r="AQ407" s="3">
        <v>0</v>
      </c>
      <c r="AR407" s="3">
        <v>0</v>
      </c>
      <c r="AS407" s="3">
        <v>0</v>
      </c>
      <c r="AT407" s="3">
        <v>0</v>
      </c>
      <c r="AU407" s="3">
        <v>0</v>
      </c>
      <c r="AV407" s="3">
        <v>0</v>
      </c>
      <c r="AW407" s="3">
        <v>0</v>
      </c>
      <c r="AX407" s="3">
        <v>0</v>
      </c>
      <c r="AY407" s="3">
        <v>0</v>
      </c>
      <c r="AZ407" s="3">
        <v>0</v>
      </c>
      <c r="BA407" s="3">
        <v>0</v>
      </c>
      <c r="BB407" s="3">
        <v>0</v>
      </c>
      <c r="BC407" s="3">
        <v>0</v>
      </c>
      <c r="BD407" s="3">
        <v>0</v>
      </c>
      <c r="BE407" s="3">
        <v>0</v>
      </c>
      <c r="BF407" s="3">
        <v>0</v>
      </c>
      <c r="BG407" s="3">
        <v>0</v>
      </c>
      <c r="BH407" s="3">
        <v>1</v>
      </c>
      <c r="BI407" s="3">
        <v>0.4</v>
      </c>
      <c r="BJ407" s="3">
        <v>3.1</v>
      </c>
      <c r="BK407" s="3">
        <v>4</v>
      </c>
      <c r="BL407" s="3">
        <v>119.34</v>
      </c>
      <c r="BM407" s="3">
        <v>17.899999999999999</v>
      </c>
      <c r="BN407" s="3">
        <v>137.24</v>
      </c>
      <c r="BO407" s="3">
        <v>137.24</v>
      </c>
      <c r="BQ407" s="3" t="s">
        <v>1191</v>
      </c>
      <c r="BR407" s="3" t="s">
        <v>84</v>
      </c>
      <c r="BS407" s="4">
        <v>44571</v>
      </c>
      <c r="BT407" s="5">
        <v>0.375</v>
      </c>
      <c r="BU407" s="3" t="s">
        <v>1192</v>
      </c>
      <c r="BV407" s="3" t="s">
        <v>103</v>
      </c>
      <c r="BY407" s="3">
        <v>15355.23</v>
      </c>
      <c r="CA407" s="3" t="s">
        <v>1193</v>
      </c>
      <c r="CC407" s="3" t="s">
        <v>195</v>
      </c>
      <c r="CD407" s="3">
        <v>2</v>
      </c>
      <c r="CE407" s="3" t="s">
        <v>86</v>
      </c>
      <c r="CF407" s="4">
        <v>44571</v>
      </c>
      <c r="CI407" s="3">
        <v>2</v>
      </c>
      <c r="CJ407" s="3">
        <v>1</v>
      </c>
      <c r="CK407" s="3">
        <v>41</v>
      </c>
      <c r="CL407" s="3" t="s">
        <v>87</v>
      </c>
    </row>
    <row r="408" spans="1:90" x14ac:dyDescent="0.2">
      <c r="A408" s="3" t="s">
        <v>72</v>
      </c>
      <c r="B408" s="3" t="s">
        <v>73</v>
      </c>
      <c r="C408" s="3" t="s">
        <v>74</v>
      </c>
      <c r="E408" s="3" t="str">
        <f>"GAB2007616"</f>
        <v>GAB2007616</v>
      </c>
      <c r="F408" s="4">
        <v>44568</v>
      </c>
      <c r="G408" s="3">
        <v>202207</v>
      </c>
      <c r="H408" s="3" t="s">
        <v>75</v>
      </c>
      <c r="I408" s="3" t="s">
        <v>76</v>
      </c>
      <c r="J408" s="3" t="s">
        <v>77</v>
      </c>
      <c r="K408" s="3" t="s">
        <v>78</v>
      </c>
      <c r="L408" s="3" t="s">
        <v>75</v>
      </c>
      <c r="M408" s="3" t="s">
        <v>76</v>
      </c>
      <c r="N408" s="3" t="s">
        <v>438</v>
      </c>
      <c r="O408" s="3" t="s">
        <v>112</v>
      </c>
      <c r="P408" s="3" t="str">
        <f>"CT071219                      "</f>
        <v xml:space="preserve">CT071219                      </v>
      </c>
      <c r="Q408" s="3">
        <v>0</v>
      </c>
      <c r="R408" s="3">
        <v>0</v>
      </c>
      <c r="S408" s="3">
        <v>0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0</v>
      </c>
      <c r="Z408" s="3">
        <v>0</v>
      </c>
      <c r="AA408" s="3">
        <v>0</v>
      </c>
      <c r="AB408" s="3">
        <v>0</v>
      </c>
      <c r="AC408" s="3">
        <v>0</v>
      </c>
      <c r="AD408" s="3">
        <v>0</v>
      </c>
      <c r="AE408" s="3">
        <v>0</v>
      </c>
      <c r="AF408" s="3">
        <v>0</v>
      </c>
      <c r="AG408" s="3">
        <v>0</v>
      </c>
      <c r="AH408" s="3">
        <v>0</v>
      </c>
      <c r="AI408" s="3">
        <v>0</v>
      </c>
      <c r="AJ408" s="3">
        <v>0</v>
      </c>
      <c r="AK408" s="3">
        <v>12.07</v>
      </c>
      <c r="AL408" s="3">
        <v>0</v>
      </c>
      <c r="AM408" s="3">
        <v>0</v>
      </c>
      <c r="AN408" s="3">
        <v>0</v>
      </c>
      <c r="AO408" s="3">
        <v>0</v>
      </c>
      <c r="AP408" s="3">
        <v>0</v>
      </c>
      <c r="AQ408" s="3">
        <v>0</v>
      </c>
      <c r="AR408" s="3">
        <v>0</v>
      </c>
      <c r="AS408" s="3">
        <v>0</v>
      </c>
      <c r="AT408" s="3">
        <v>0</v>
      </c>
      <c r="AU408" s="3">
        <v>0</v>
      </c>
      <c r="AV408" s="3">
        <v>0</v>
      </c>
      <c r="AW408" s="3">
        <v>0</v>
      </c>
      <c r="AX408" s="3">
        <v>0</v>
      </c>
      <c r="AY408" s="3">
        <v>0</v>
      </c>
      <c r="AZ408" s="3">
        <v>0</v>
      </c>
      <c r="BA408" s="3">
        <v>0</v>
      </c>
      <c r="BB408" s="3">
        <v>0</v>
      </c>
      <c r="BC408" s="3">
        <v>0</v>
      </c>
      <c r="BD408" s="3">
        <v>0</v>
      </c>
      <c r="BE408" s="3">
        <v>0</v>
      </c>
      <c r="BF408" s="3">
        <v>0</v>
      </c>
      <c r="BG408" s="3">
        <v>0</v>
      </c>
      <c r="BH408" s="3">
        <v>1</v>
      </c>
      <c r="BI408" s="3">
        <v>0.2</v>
      </c>
      <c r="BJ408" s="3">
        <v>2.4</v>
      </c>
      <c r="BK408" s="3">
        <v>2.5</v>
      </c>
      <c r="BL408" s="3">
        <v>46.08</v>
      </c>
      <c r="BM408" s="3">
        <v>6.91</v>
      </c>
      <c r="BN408" s="3">
        <v>52.99</v>
      </c>
      <c r="BO408" s="3">
        <v>52.99</v>
      </c>
      <c r="BQ408" s="3" t="s">
        <v>1194</v>
      </c>
      <c r="BR408" s="3" t="s">
        <v>84</v>
      </c>
      <c r="BS408" s="4">
        <v>44571</v>
      </c>
      <c r="BT408" s="5">
        <v>0.38125000000000003</v>
      </c>
      <c r="BU408" s="3" t="s">
        <v>440</v>
      </c>
      <c r="BV408" s="3" t="s">
        <v>103</v>
      </c>
      <c r="BY408" s="3">
        <v>12057.75</v>
      </c>
      <c r="BZ408" s="3" t="s">
        <v>124</v>
      </c>
      <c r="CA408" s="3" t="s">
        <v>232</v>
      </c>
      <c r="CC408" s="3" t="s">
        <v>76</v>
      </c>
      <c r="CD408" s="3">
        <v>7800</v>
      </c>
      <c r="CE408" s="3" t="s">
        <v>142</v>
      </c>
      <c r="CF408" s="4">
        <v>44572</v>
      </c>
      <c r="CI408" s="3">
        <v>1</v>
      </c>
      <c r="CJ408" s="3">
        <v>1</v>
      </c>
      <c r="CK408" s="3">
        <v>22</v>
      </c>
      <c r="CL408" s="3" t="s">
        <v>87</v>
      </c>
    </row>
    <row r="409" spans="1:90" x14ac:dyDescent="0.2">
      <c r="A409" s="3" t="s">
        <v>72</v>
      </c>
      <c r="B409" s="3" t="s">
        <v>73</v>
      </c>
      <c r="C409" s="3" t="s">
        <v>74</v>
      </c>
      <c r="E409" s="3" t="str">
        <f>"GAB2007615"</f>
        <v>GAB2007615</v>
      </c>
      <c r="F409" s="4">
        <v>44568</v>
      </c>
      <c r="G409" s="3">
        <v>202207</v>
      </c>
      <c r="H409" s="3" t="s">
        <v>75</v>
      </c>
      <c r="I409" s="3" t="s">
        <v>76</v>
      </c>
      <c r="J409" s="3" t="s">
        <v>77</v>
      </c>
      <c r="K409" s="3" t="s">
        <v>78</v>
      </c>
      <c r="L409" s="3" t="s">
        <v>75</v>
      </c>
      <c r="M409" s="3" t="s">
        <v>76</v>
      </c>
      <c r="N409" s="3" t="s">
        <v>610</v>
      </c>
      <c r="O409" s="3" t="s">
        <v>112</v>
      </c>
      <c r="P409" s="3" t="str">
        <f>"ORD006457                     "</f>
        <v xml:space="preserve">ORD006457                     </v>
      </c>
      <c r="Q409" s="3">
        <v>0</v>
      </c>
      <c r="R409" s="3">
        <v>0</v>
      </c>
      <c r="S409" s="3">
        <v>0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0</v>
      </c>
      <c r="Z409" s="3">
        <v>0</v>
      </c>
      <c r="AA409" s="3">
        <v>0</v>
      </c>
      <c r="AB409" s="3">
        <v>0</v>
      </c>
      <c r="AC409" s="3">
        <v>0</v>
      </c>
      <c r="AD409" s="3">
        <v>0</v>
      </c>
      <c r="AE409" s="3">
        <v>0</v>
      </c>
      <c r="AF409" s="3">
        <v>0</v>
      </c>
      <c r="AG409" s="3">
        <v>0</v>
      </c>
      <c r="AH409" s="3">
        <v>0</v>
      </c>
      <c r="AI409" s="3">
        <v>0</v>
      </c>
      <c r="AJ409" s="3">
        <v>0</v>
      </c>
      <c r="AK409" s="3">
        <v>12.07</v>
      </c>
      <c r="AL409" s="3">
        <v>0</v>
      </c>
      <c r="AM409" s="3">
        <v>0</v>
      </c>
      <c r="AN409" s="3">
        <v>0</v>
      </c>
      <c r="AO409" s="3">
        <v>0</v>
      </c>
      <c r="AP409" s="3">
        <v>0</v>
      </c>
      <c r="AQ409" s="3">
        <v>0</v>
      </c>
      <c r="AR409" s="3">
        <v>0</v>
      </c>
      <c r="AS409" s="3">
        <v>0</v>
      </c>
      <c r="AT409" s="3">
        <v>0</v>
      </c>
      <c r="AU409" s="3">
        <v>0</v>
      </c>
      <c r="AV409" s="3">
        <v>0</v>
      </c>
      <c r="AW409" s="3">
        <v>0</v>
      </c>
      <c r="AX409" s="3">
        <v>0</v>
      </c>
      <c r="AY409" s="3">
        <v>0</v>
      </c>
      <c r="AZ409" s="3">
        <v>0</v>
      </c>
      <c r="BA409" s="3">
        <v>0</v>
      </c>
      <c r="BB409" s="3">
        <v>0</v>
      </c>
      <c r="BC409" s="3">
        <v>0</v>
      </c>
      <c r="BD409" s="3">
        <v>0</v>
      </c>
      <c r="BE409" s="3">
        <v>0</v>
      </c>
      <c r="BF409" s="3">
        <v>0</v>
      </c>
      <c r="BG409" s="3">
        <v>0</v>
      </c>
      <c r="BH409" s="3">
        <v>1</v>
      </c>
      <c r="BI409" s="3">
        <v>0.2</v>
      </c>
      <c r="BJ409" s="3">
        <v>2.7</v>
      </c>
      <c r="BK409" s="3">
        <v>3</v>
      </c>
      <c r="BL409" s="3">
        <v>46.08</v>
      </c>
      <c r="BM409" s="3">
        <v>6.91</v>
      </c>
      <c r="BN409" s="3">
        <v>52.99</v>
      </c>
      <c r="BO409" s="3">
        <v>52.99</v>
      </c>
      <c r="BQ409" s="3" t="s">
        <v>1195</v>
      </c>
      <c r="BR409" s="3" t="s">
        <v>84</v>
      </c>
      <c r="BS409" s="4">
        <v>44571</v>
      </c>
      <c r="BT409" s="5">
        <v>0.45694444444444443</v>
      </c>
      <c r="BU409" s="3" t="s">
        <v>1196</v>
      </c>
      <c r="BV409" s="3" t="s">
        <v>87</v>
      </c>
      <c r="BW409" s="3" t="s">
        <v>278</v>
      </c>
      <c r="BX409" s="3" t="s">
        <v>468</v>
      </c>
      <c r="BY409" s="3">
        <v>13680.33</v>
      </c>
      <c r="BZ409" s="3" t="s">
        <v>124</v>
      </c>
      <c r="CA409" s="3" t="s">
        <v>312</v>
      </c>
      <c r="CC409" s="3" t="s">
        <v>76</v>
      </c>
      <c r="CD409" s="3">
        <v>7579</v>
      </c>
      <c r="CE409" s="3" t="s">
        <v>128</v>
      </c>
      <c r="CF409" s="4">
        <v>44572</v>
      </c>
      <c r="CI409" s="3">
        <v>1</v>
      </c>
      <c r="CJ409" s="3">
        <v>1</v>
      </c>
      <c r="CK409" s="3">
        <v>22</v>
      </c>
      <c r="CL409" s="3" t="s">
        <v>87</v>
      </c>
    </row>
    <row r="410" spans="1:90" x14ac:dyDescent="0.2">
      <c r="A410" s="3" t="s">
        <v>72</v>
      </c>
      <c r="B410" s="3" t="s">
        <v>73</v>
      </c>
      <c r="C410" s="3" t="s">
        <v>74</v>
      </c>
      <c r="E410" s="3" t="str">
        <f>"GAB2007612"</f>
        <v>GAB2007612</v>
      </c>
      <c r="F410" s="4">
        <v>44568</v>
      </c>
      <c r="G410" s="3">
        <v>202207</v>
      </c>
      <c r="H410" s="3" t="s">
        <v>75</v>
      </c>
      <c r="I410" s="3" t="s">
        <v>76</v>
      </c>
      <c r="J410" s="3" t="s">
        <v>77</v>
      </c>
      <c r="K410" s="3" t="s">
        <v>78</v>
      </c>
      <c r="L410" s="3" t="s">
        <v>105</v>
      </c>
      <c r="M410" s="3" t="s">
        <v>106</v>
      </c>
      <c r="N410" s="3" t="s">
        <v>1044</v>
      </c>
      <c r="O410" s="3" t="s">
        <v>112</v>
      </c>
      <c r="P410" s="3" t="str">
        <f>"CT071212                      "</f>
        <v xml:space="preserve">CT071212                      </v>
      </c>
      <c r="Q410" s="3">
        <v>0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0</v>
      </c>
      <c r="AA410" s="3">
        <v>0</v>
      </c>
      <c r="AB410" s="3">
        <v>0</v>
      </c>
      <c r="AC410" s="3">
        <v>0</v>
      </c>
      <c r="AD410" s="3">
        <v>0</v>
      </c>
      <c r="AE410" s="3">
        <v>0</v>
      </c>
      <c r="AF410" s="3">
        <v>0</v>
      </c>
      <c r="AG410" s="3">
        <v>0</v>
      </c>
      <c r="AH410" s="3">
        <v>0</v>
      </c>
      <c r="AI410" s="3">
        <v>0</v>
      </c>
      <c r="AJ410" s="3">
        <v>0</v>
      </c>
      <c r="AK410" s="3">
        <v>15.46</v>
      </c>
      <c r="AL410" s="3">
        <v>0</v>
      </c>
      <c r="AM410" s="3">
        <v>0</v>
      </c>
      <c r="AN410" s="3">
        <v>0</v>
      </c>
      <c r="AO410" s="3">
        <v>0</v>
      </c>
      <c r="AP410" s="3">
        <v>0</v>
      </c>
      <c r="AQ410" s="3">
        <v>15</v>
      </c>
      <c r="AR410" s="3">
        <v>0</v>
      </c>
      <c r="AS410" s="3">
        <v>0</v>
      </c>
      <c r="AT410" s="3">
        <v>0</v>
      </c>
      <c r="AU410" s="3">
        <v>0</v>
      </c>
      <c r="AV410" s="3">
        <v>0</v>
      </c>
      <c r="AW410" s="3">
        <v>0</v>
      </c>
      <c r="AX410" s="3">
        <v>0</v>
      </c>
      <c r="AY410" s="3">
        <v>0</v>
      </c>
      <c r="AZ410" s="3">
        <v>0</v>
      </c>
      <c r="BA410" s="3">
        <v>0</v>
      </c>
      <c r="BB410" s="3">
        <v>0</v>
      </c>
      <c r="BC410" s="3">
        <v>0</v>
      </c>
      <c r="BD410" s="3">
        <v>0</v>
      </c>
      <c r="BE410" s="3">
        <v>0</v>
      </c>
      <c r="BF410" s="3">
        <v>0</v>
      </c>
      <c r="BG410" s="3">
        <v>0</v>
      </c>
      <c r="BH410" s="3">
        <v>1</v>
      </c>
      <c r="BI410" s="3">
        <v>0.7</v>
      </c>
      <c r="BJ410" s="3">
        <v>2</v>
      </c>
      <c r="BK410" s="3">
        <v>2</v>
      </c>
      <c r="BL410" s="3">
        <v>74</v>
      </c>
      <c r="BM410" s="3">
        <v>11.1</v>
      </c>
      <c r="BN410" s="3">
        <v>85.1</v>
      </c>
      <c r="BO410" s="3">
        <v>85.1</v>
      </c>
      <c r="BQ410" s="3" t="s">
        <v>1045</v>
      </c>
      <c r="BR410" s="3" t="s">
        <v>84</v>
      </c>
      <c r="BS410" s="4">
        <v>44571</v>
      </c>
      <c r="BT410" s="5">
        <v>0.38819444444444445</v>
      </c>
      <c r="BU410" s="3" t="s">
        <v>1197</v>
      </c>
      <c r="BV410" s="3" t="s">
        <v>103</v>
      </c>
      <c r="BY410" s="3">
        <v>10022.4</v>
      </c>
      <c r="BZ410" s="3" t="s">
        <v>114</v>
      </c>
      <c r="CA410" s="3" t="s">
        <v>1046</v>
      </c>
      <c r="CC410" s="3" t="s">
        <v>106</v>
      </c>
      <c r="CD410" s="3">
        <v>1862</v>
      </c>
      <c r="CE410" s="3" t="s">
        <v>1175</v>
      </c>
      <c r="CF410" s="4">
        <v>44571</v>
      </c>
      <c r="CI410" s="3">
        <v>1</v>
      </c>
      <c r="CJ410" s="3">
        <v>1</v>
      </c>
      <c r="CK410" s="3">
        <v>21</v>
      </c>
      <c r="CL410" s="3" t="s">
        <v>87</v>
      </c>
    </row>
    <row r="411" spans="1:90" x14ac:dyDescent="0.2">
      <c r="A411" s="3" t="s">
        <v>72</v>
      </c>
      <c r="B411" s="3" t="s">
        <v>73</v>
      </c>
      <c r="C411" s="3" t="s">
        <v>74</v>
      </c>
      <c r="E411" s="3" t="str">
        <f>"GAB2007614"</f>
        <v>GAB2007614</v>
      </c>
      <c r="F411" s="4">
        <v>44568</v>
      </c>
      <c r="G411" s="3">
        <v>202207</v>
      </c>
      <c r="H411" s="3" t="s">
        <v>75</v>
      </c>
      <c r="I411" s="3" t="s">
        <v>76</v>
      </c>
      <c r="J411" s="3" t="s">
        <v>77</v>
      </c>
      <c r="K411" s="3" t="s">
        <v>78</v>
      </c>
      <c r="L411" s="3" t="s">
        <v>105</v>
      </c>
      <c r="M411" s="3" t="s">
        <v>106</v>
      </c>
      <c r="N411" s="3" t="s">
        <v>1159</v>
      </c>
      <c r="O411" s="3" t="s">
        <v>112</v>
      </c>
      <c r="P411" s="3" t="str">
        <f>"CT071215                      "</f>
        <v xml:space="preserve">CT071215                      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  <c r="AA411" s="3">
        <v>0</v>
      </c>
      <c r="AB411" s="3">
        <v>0</v>
      </c>
      <c r="AC411" s="3">
        <v>0</v>
      </c>
      <c r="AD411" s="3">
        <v>0</v>
      </c>
      <c r="AE411" s="3">
        <v>0</v>
      </c>
      <c r="AF411" s="3">
        <v>0</v>
      </c>
      <c r="AG411" s="3">
        <v>0</v>
      </c>
      <c r="AH411" s="3">
        <v>0</v>
      </c>
      <c r="AI411" s="3">
        <v>0</v>
      </c>
      <c r="AJ411" s="3">
        <v>0</v>
      </c>
      <c r="AK411" s="3">
        <v>23.18</v>
      </c>
      <c r="AL411" s="3">
        <v>0</v>
      </c>
      <c r="AM411" s="3">
        <v>0</v>
      </c>
      <c r="AN411" s="3">
        <v>0</v>
      </c>
      <c r="AO411" s="3">
        <v>0</v>
      </c>
      <c r="AP411" s="3">
        <v>0</v>
      </c>
      <c r="AQ411" s="3">
        <v>0</v>
      </c>
      <c r="AR411" s="3">
        <v>0</v>
      </c>
      <c r="AS411" s="3">
        <v>0</v>
      </c>
      <c r="AT411" s="3">
        <v>0</v>
      </c>
      <c r="AU411" s="3">
        <v>0</v>
      </c>
      <c r="AV411" s="3">
        <v>0</v>
      </c>
      <c r="AW411" s="3">
        <v>0</v>
      </c>
      <c r="AX411" s="3">
        <v>0</v>
      </c>
      <c r="AY411" s="3">
        <v>0</v>
      </c>
      <c r="AZ411" s="3">
        <v>0</v>
      </c>
      <c r="BA411" s="3">
        <v>0</v>
      </c>
      <c r="BB411" s="3">
        <v>0</v>
      </c>
      <c r="BC411" s="3">
        <v>0</v>
      </c>
      <c r="BD411" s="3">
        <v>0</v>
      </c>
      <c r="BE411" s="3">
        <v>0</v>
      </c>
      <c r="BF411" s="3">
        <v>0</v>
      </c>
      <c r="BG411" s="3">
        <v>0</v>
      </c>
      <c r="BH411" s="3">
        <v>1</v>
      </c>
      <c r="BI411" s="3">
        <v>0.3</v>
      </c>
      <c r="BJ411" s="3">
        <v>2.8</v>
      </c>
      <c r="BK411" s="3">
        <v>3</v>
      </c>
      <c r="BL411" s="3">
        <v>88.48</v>
      </c>
      <c r="BM411" s="3">
        <v>13.27</v>
      </c>
      <c r="BN411" s="3">
        <v>101.75</v>
      </c>
      <c r="BO411" s="3">
        <v>101.75</v>
      </c>
      <c r="BQ411" s="3" t="s">
        <v>809</v>
      </c>
      <c r="BR411" s="3" t="s">
        <v>84</v>
      </c>
      <c r="BS411" s="4">
        <v>44571</v>
      </c>
      <c r="BT411" s="5">
        <v>0.38055555555555554</v>
      </c>
      <c r="BU411" s="3" t="s">
        <v>1198</v>
      </c>
      <c r="BV411" s="3" t="s">
        <v>103</v>
      </c>
      <c r="BY411" s="3">
        <v>14218.74</v>
      </c>
      <c r="BZ411" s="3" t="s">
        <v>124</v>
      </c>
      <c r="CA411" s="3" t="s">
        <v>592</v>
      </c>
      <c r="CC411" s="3" t="s">
        <v>106</v>
      </c>
      <c r="CD411" s="3">
        <v>2021</v>
      </c>
      <c r="CE411" s="3" t="s">
        <v>497</v>
      </c>
      <c r="CF411" s="4">
        <v>44571</v>
      </c>
      <c r="CI411" s="3">
        <v>1</v>
      </c>
      <c r="CJ411" s="3">
        <v>1</v>
      </c>
      <c r="CK411" s="3">
        <v>21</v>
      </c>
      <c r="CL411" s="3" t="s">
        <v>87</v>
      </c>
    </row>
    <row r="412" spans="1:90" x14ac:dyDescent="0.2">
      <c r="A412" s="3" t="s">
        <v>72</v>
      </c>
      <c r="B412" s="3" t="s">
        <v>73</v>
      </c>
      <c r="C412" s="3" t="s">
        <v>74</v>
      </c>
      <c r="E412" s="3" t="str">
        <f>"009940142810"</f>
        <v>009940142810</v>
      </c>
      <c r="F412" s="4">
        <v>44571</v>
      </c>
      <c r="G412" s="3">
        <v>202207</v>
      </c>
      <c r="H412" s="3" t="s">
        <v>629</v>
      </c>
      <c r="I412" s="3" t="s">
        <v>630</v>
      </c>
      <c r="J412" s="3" t="s">
        <v>144</v>
      </c>
      <c r="K412" s="3" t="s">
        <v>78</v>
      </c>
      <c r="L412" s="3" t="s">
        <v>92</v>
      </c>
      <c r="M412" s="3" t="s">
        <v>93</v>
      </c>
      <c r="N412" s="3" t="s">
        <v>144</v>
      </c>
      <c r="O412" s="3" t="s">
        <v>112</v>
      </c>
      <c r="P412" s="3" t="str">
        <f>"                              "</f>
        <v xml:space="preserve">                              </v>
      </c>
      <c r="Q412" s="3">
        <v>0</v>
      </c>
      <c r="R412" s="3">
        <v>0</v>
      </c>
      <c r="S412" s="3">
        <v>0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0</v>
      </c>
      <c r="Z412" s="3">
        <v>0</v>
      </c>
      <c r="AA412" s="3">
        <v>0</v>
      </c>
      <c r="AB412" s="3">
        <v>0</v>
      </c>
      <c r="AC412" s="3">
        <v>0</v>
      </c>
      <c r="AD412" s="3">
        <v>0</v>
      </c>
      <c r="AE412" s="3">
        <v>0</v>
      </c>
      <c r="AF412" s="3">
        <v>0</v>
      </c>
      <c r="AG412" s="3">
        <v>0</v>
      </c>
      <c r="AH412" s="3">
        <v>0</v>
      </c>
      <c r="AI412" s="3">
        <v>0</v>
      </c>
      <c r="AJ412" s="3">
        <v>0</v>
      </c>
      <c r="AK412" s="3">
        <v>15.46</v>
      </c>
      <c r="AL412" s="3">
        <v>0</v>
      </c>
      <c r="AM412" s="3">
        <v>0</v>
      </c>
      <c r="AN412" s="3">
        <v>0</v>
      </c>
      <c r="AO412" s="3">
        <v>0</v>
      </c>
      <c r="AP412" s="3">
        <v>0</v>
      </c>
      <c r="AQ412" s="3">
        <v>0</v>
      </c>
      <c r="AR412" s="3">
        <v>0</v>
      </c>
      <c r="AS412" s="3">
        <v>0</v>
      </c>
      <c r="AT412" s="3">
        <v>0</v>
      </c>
      <c r="AU412" s="3">
        <v>0</v>
      </c>
      <c r="AV412" s="3">
        <v>0</v>
      </c>
      <c r="AW412" s="3">
        <v>0</v>
      </c>
      <c r="AX412" s="3">
        <v>0</v>
      </c>
      <c r="AY412" s="3">
        <v>0</v>
      </c>
      <c r="AZ412" s="3">
        <v>0</v>
      </c>
      <c r="BA412" s="3">
        <v>0</v>
      </c>
      <c r="BB412" s="3">
        <v>0</v>
      </c>
      <c r="BC412" s="3">
        <v>0</v>
      </c>
      <c r="BD412" s="3">
        <v>0</v>
      </c>
      <c r="BE412" s="3">
        <v>0</v>
      </c>
      <c r="BF412" s="3">
        <v>0</v>
      </c>
      <c r="BG412" s="3">
        <v>0</v>
      </c>
      <c r="BH412" s="3">
        <v>1</v>
      </c>
      <c r="BI412" s="3">
        <v>1</v>
      </c>
      <c r="BJ412" s="3">
        <v>0.2</v>
      </c>
      <c r="BK412" s="3">
        <v>1</v>
      </c>
      <c r="BL412" s="3">
        <v>59</v>
      </c>
      <c r="BM412" s="3">
        <v>8.85</v>
      </c>
      <c r="BN412" s="3">
        <v>67.849999999999994</v>
      </c>
      <c r="BO412" s="3">
        <v>67.849999999999994</v>
      </c>
      <c r="BQ412" s="3" t="s">
        <v>1199</v>
      </c>
      <c r="BR412" s="3" t="s">
        <v>1200</v>
      </c>
      <c r="BS412" s="4">
        <v>44573</v>
      </c>
      <c r="BT412" s="5">
        <v>0.36041666666666666</v>
      </c>
      <c r="BU412" s="3" t="s">
        <v>529</v>
      </c>
      <c r="BV412" s="3" t="s">
        <v>87</v>
      </c>
      <c r="BW412" s="3" t="s">
        <v>981</v>
      </c>
      <c r="BX412" s="3" t="s">
        <v>1201</v>
      </c>
      <c r="BY412" s="3">
        <v>1200</v>
      </c>
      <c r="BZ412" s="3" t="s">
        <v>124</v>
      </c>
      <c r="CA412" s="3" t="s">
        <v>451</v>
      </c>
      <c r="CC412" s="3" t="s">
        <v>93</v>
      </c>
      <c r="CD412" s="3">
        <v>46</v>
      </c>
      <c r="CE412" s="3" t="s">
        <v>86</v>
      </c>
      <c r="CF412" s="4">
        <v>44573</v>
      </c>
      <c r="CI412" s="3">
        <v>1</v>
      </c>
      <c r="CJ412" s="3">
        <v>2</v>
      </c>
      <c r="CK412" s="3">
        <v>21</v>
      </c>
      <c r="CL412" s="3" t="s">
        <v>87</v>
      </c>
    </row>
    <row r="413" spans="1:90" x14ac:dyDescent="0.2">
      <c r="A413" s="3" t="s">
        <v>72</v>
      </c>
      <c r="B413" s="3" t="s">
        <v>73</v>
      </c>
      <c r="C413" s="3" t="s">
        <v>74</v>
      </c>
      <c r="E413" s="3" t="str">
        <f>"RGAB2007539"</f>
        <v>RGAB2007539</v>
      </c>
      <c r="F413" s="4">
        <v>44571</v>
      </c>
      <c r="G413" s="3">
        <v>202207</v>
      </c>
      <c r="H413" s="3" t="s">
        <v>365</v>
      </c>
      <c r="I413" s="3" t="s">
        <v>366</v>
      </c>
      <c r="J413" s="3" t="s">
        <v>946</v>
      </c>
      <c r="K413" s="3" t="s">
        <v>78</v>
      </c>
      <c r="L413" s="3" t="s">
        <v>75</v>
      </c>
      <c r="M413" s="3" t="s">
        <v>76</v>
      </c>
      <c r="N413" s="3" t="s">
        <v>77</v>
      </c>
      <c r="O413" s="3" t="s">
        <v>82</v>
      </c>
      <c r="P413" s="3" t="str">
        <f>"CT070797                      "</f>
        <v xml:space="preserve">CT070797                      </v>
      </c>
      <c r="Q413" s="3">
        <v>0</v>
      </c>
      <c r="R413" s="3">
        <v>0</v>
      </c>
      <c r="S413" s="3">
        <v>0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0</v>
      </c>
      <c r="Z413" s="3">
        <v>0</v>
      </c>
      <c r="AA413" s="3">
        <v>0</v>
      </c>
      <c r="AB413" s="3">
        <v>0</v>
      </c>
      <c r="AC413" s="3">
        <v>0</v>
      </c>
      <c r="AD413" s="3">
        <v>0</v>
      </c>
      <c r="AE413" s="3">
        <v>0</v>
      </c>
      <c r="AF413" s="3">
        <v>0</v>
      </c>
      <c r="AG413" s="3">
        <v>0</v>
      </c>
      <c r="AH413" s="3">
        <v>0</v>
      </c>
      <c r="AI413" s="3">
        <v>0</v>
      </c>
      <c r="AJ413" s="3">
        <v>0</v>
      </c>
      <c r="AK413" s="3">
        <v>73.010000000000005</v>
      </c>
      <c r="AL413" s="3">
        <v>0</v>
      </c>
      <c r="AM413" s="3">
        <v>0</v>
      </c>
      <c r="AN413" s="3">
        <v>0</v>
      </c>
      <c r="AO413" s="3">
        <v>0</v>
      </c>
      <c r="AP413" s="3">
        <v>0</v>
      </c>
      <c r="AQ413" s="3">
        <v>0</v>
      </c>
      <c r="AR413" s="3">
        <v>0</v>
      </c>
      <c r="AS413" s="3">
        <v>0</v>
      </c>
      <c r="AT413" s="3">
        <v>0</v>
      </c>
      <c r="AU413" s="3">
        <v>0</v>
      </c>
      <c r="AV413" s="3">
        <v>0</v>
      </c>
      <c r="AW413" s="3">
        <v>0</v>
      </c>
      <c r="AX413" s="3">
        <v>0</v>
      </c>
      <c r="AY413" s="3">
        <v>0</v>
      </c>
      <c r="AZ413" s="3">
        <v>0</v>
      </c>
      <c r="BA413" s="3">
        <v>0</v>
      </c>
      <c r="BB413" s="3">
        <v>0</v>
      </c>
      <c r="BC413" s="3">
        <v>0</v>
      </c>
      <c r="BD413" s="3">
        <v>0</v>
      </c>
      <c r="BE413" s="3">
        <v>0</v>
      </c>
      <c r="BF413" s="3">
        <v>0</v>
      </c>
      <c r="BG413" s="3">
        <v>0</v>
      </c>
      <c r="BH413" s="3">
        <v>2</v>
      </c>
      <c r="BI413" s="3">
        <v>20.7</v>
      </c>
      <c r="BJ413" s="3">
        <v>49.9</v>
      </c>
      <c r="BK413" s="3">
        <v>50</v>
      </c>
      <c r="BL413" s="3">
        <v>283.91000000000003</v>
      </c>
      <c r="BM413" s="3">
        <v>42.59</v>
      </c>
      <c r="BN413" s="3">
        <v>326.5</v>
      </c>
      <c r="BO413" s="3">
        <v>326.5</v>
      </c>
      <c r="BQ413" s="3" t="s">
        <v>84</v>
      </c>
      <c r="BR413" s="3" t="s">
        <v>622</v>
      </c>
      <c r="BS413" s="4">
        <v>44573</v>
      </c>
      <c r="BT413" s="5">
        <v>0.40833333333333338</v>
      </c>
      <c r="BU413" s="3" t="s">
        <v>270</v>
      </c>
      <c r="BV413" s="3" t="s">
        <v>103</v>
      </c>
      <c r="BY413" s="3">
        <v>249693.46</v>
      </c>
      <c r="CA413" s="3" t="s">
        <v>159</v>
      </c>
      <c r="CC413" s="3" t="s">
        <v>76</v>
      </c>
      <c r="CD413" s="3">
        <v>8001</v>
      </c>
      <c r="CE413" s="3" t="s">
        <v>86</v>
      </c>
      <c r="CF413" s="4">
        <v>44574</v>
      </c>
      <c r="CI413" s="3">
        <v>2</v>
      </c>
      <c r="CJ413" s="3">
        <v>2</v>
      </c>
      <c r="CK413" s="3">
        <v>41</v>
      </c>
      <c r="CL413" s="3" t="s">
        <v>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sdrascd7-IEHAZMA130276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2022-01-31T14:44:06Z</dcterms:created>
  <dcterms:modified xsi:type="dcterms:W3CDTF">2022-01-31T14:44:19Z</dcterms:modified>
</cp:coreProperties>
</file>